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odeName="EstaPasta_de_trabalho" autoCompressPictures="0"/>
  <bookViews>
    <workbookView xWindow="-60" yWindow="0" windowWidth="28840" windowHeight="16040" tabRatio="785" activeTab="6"/>
  </bookViews>
  <sheets>
    <sheet name="Apoio CA - CLV" sheetId="7" r:id="rId1"/>
    <sheet name="Apoio TR - CLV" sheetId="9" r:id="rId2"/>
    <sheet name="Apoio CLV" sheetId="6" r:id="rId3"/>
    <sheet name="Eixo Y - Valor para a Empresa" sheetId="15" r:id="rId4"/>
    <sheet name="Eixo X - Valor para o Cliente" sheetId="16" r:id="rId5"/>
    <sheet name="5- Valores" sheetId="17" state="hidden" r:id="rId6"/>
    <sheet name="Matriz de Segmentação" sheetId="19" r:id="rId7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7" l="1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12" i="15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15" i="16"/>
  <c r="C13" i="6"/>
  <c r="C6" i="17"/>
  <c r="C14" i="6"/>
  <c r="C15" i="6"/>
  <c r="C16" i="6"/>
  <c r="C9" i="17"/>
  <c r="C17" i="6"/>
  <c r="C10" i="17"/>
  <c r="C18" i="6"/>
  <c r="C19" i="6"/>
  <c r="C20" i="6"/>
  <c r="C21" i="6"/>
  <c r="C14" i="17"/>
  <c r="C22" i="6"/>
  <c r="C23" i="6"/>
  <c r="C24" i="6"/>
  <c r="C25" i="6"/>
  <c r="C18" i="17"/>
  <c r="C26" i="6"/>
  <c r="C12" i="6"/>
  <c r="C5" i="17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D14" i="9"/>
  <c r="C14" i="9"/>
  <c r="D13" i="9"/>
  <c r="C13" i="9"/>
  <c r="D12" i="9"/>
  <c r="C12" i="9"/>
  <c r="C11" i="9"/>
  <c r="D11" i="9"/>
  <c r="C19" i="17"/>
  <c r="C17" i="17"/>
  <c r="C16" i="17"/>
  <c r="C15" i="17"/>
  <c r="C13" i="17"/>
  <c r="C12" i="17"/>
  <c r="C11" i="17"/>
  <c r="C8" i="17"/>
  <c r="C7" i="17"/>
  <c r="D12" i="15"/>
  <c r="I12" i="15"/>
  <c r="D5" i="17"/>
  <c r="K15" i="7"/>
  <c r="H16" i="6"/>
  <c r="D13" i="15"/>
  <c r="H12" i="6"/>
  <c r="H11" i="9"/>
  <c r="G12" i="6"/>
  <c r="I12" i="6"/>
  <c r="K19" i="16"/>
  <c r="H13" i="9"/>
  <c r="G14" i="6"/>
  <c r="I14" i="6"/>
  <c r="K29" i="16"/>
  <c r="K28" i="16"/>
  <c r="K27" i="16"/>
  <c r="K26" i="16"/>
  <c r="K25" i="16"/>
  <c r="K24" i="16"/>
  <c r="K23" i="16"/>
  <c r="K22" i="16"/>
  <c r="K21" i="16"/>
  <c r="K20" i="16"/>
  <c r="K18" i="16"/>
  <c r="K17" i="16"/>
  <c r="K16" i="16"/>
  <c r="K15" i="16"/>
  <c r="K12" i="7"/>
  <c r="D16" i="15"/>
  <c r="D17" i="15"/>
  <c r="D18" i="15"/>
  <c r="D19" i="15"/>
  <c r="D20" i="15"/>
  <c r="D21" i="15"/>
  <c r="D22" i="15"/>
  <c r="D23" i="15"/>
  <c r="D24" i="15"/>
  <c r="D25" i="15"/>
  <c r="D26" i="15"/>
  <c r="I13" i="15"/>
  <c r="D14" i="15"/>
  <c r="I14" i="15"/>
  <c r="D15" i="15"/>
  <c r="I15" i="15"/>
  <c r="H25" i="9"/>
  <c r="G26" i="6"/>
  <c r="I26" i="6"/>
  <c r="H12" i="9"/>
  <c r="G13" i="6"/>
  <c r="I13" i="6"/>
  <c r="H14" i="9"/>
  <c r="G15" i="6"/>
  <c r="I15" i="6"/>
  <c r="H15" i="9"/>
  <c r="G16" i="6"/>
  <c r="I16" i="6"/>
  <c r="H16" i="9"/>
  <c r="G17" i="6"/>
  <c r="I17" i="6"/>
  <c r="H17" i="9"/>
  <c r="G18" i="6"/>
  <c r="I18" i="6"/>
  <c r="H18" i="9"/>
  <c r="G19" i="6"/>
  <c r="I19" i="6"/>
  <c r="H19" i="9"/>
  <c r="G20" i="6"/>
  <c r="I20" i="6"/>
  <c r="H20" i="9"/>
  <c r="G21" i="6"/>
  <c r="I21" i="6"/>
  <c r="H21" i="9"/>
  <c r="G22" i="6"/>
  <c r="I22" i="6"/>
  <c r="H22" i="9"/>
  <c r="G23" i="6"/>
  <c r="I23" i="6"/>
  <c r="H23" i="9"/>
  <c r="G24" i="6"/>
  <c r="I24" i="6"/>
  <c r="H24" i="9"/>
  <c r="G25" i="6"/>
  <c r="I25" i="6"/>
  <c r="J12" i="6"/>
  <c r="I22" i="15"/>
  <c r="I23" i="15"/>
  <c r="I24" i="15"/>
  <c r="I25" i="15"/>
  <c r="I26" i="15"/>
  <c r="I16" i="15"/>
  <c r="I17" i="15"/>
  <c r="I18" i="15"/>
  <c r="I19" i="15"/>
  <c r="I20" i="15"/>
  <c r="I21" i="15"/>
  <c r="E5" i="17"/>
  <c r="H13" i="6"/>
  <c r="K13" i="7"/>
  <c r="H14" i="6"/>
  <c r="K14" i="7"/>
  <c r="H15" i="6"/>
  <c r="K16" i="7"/>
  <c r="H17" i="6"/>
  <c r="K17" i="7"/>
  <c r="H18" i="6"/>
  <c r="K18" i="7"/>
  <c r="H19" i="6"/>
  <c r="K19" i="7"/>
  <c r="H20" i="6"/>
  <c r="K20" i="7"/>
  <c r="H21" i="6"/>
  <c r="K21" i="7"/>
  <c r="H22" i="6"/>
  <c r="K22" i="7"/>
  <c r="H23" i="6"/>
  <c r="K23" i="7"/>
  <c r="H24" i="6"/>
  <c r="K24" i="7"/>
  <c r="H25" i="6"/>
  <c r="K25" i="7"/>
  <c r="H26" i="6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</calcChain>
</file>

<file path=xl/sharedStrings.xml><?xml version="1.0" encoding="utf-8"?>
<sst xmlns="http://schemas.openxmlformats.org/spreadsheetml/2006/main" count="89" uniqueCount="65">
  <si>
    <t>Cliente</t>
  </si>
  <si>
    <t>CLV</t>
  </si>
  <si>
    <t>Custo de Aquisição</t>
  </si>
  <si>
    <t>Outros custos associados</t>
  </si>
  <si>
    <t>Taxa de Retenção</t>
  </si>
  <si>
    <t xml:space="preserve">Valor de serviços adicionais </t>
  </si>
  <si>
    <t>Custo de Aquisição
(CA)</t>
  </si>
  <si>
    <t>Faturamento (Ano)</t>
  </si>
  <si>
    <t>Taxa de Retenção
(TR)</t>
  </si>
  <si>
    <t>Valor para o 
Cliente</t>
  </si>
  <si>
    <t>Valor para o Cliente</t>
  </si>
  <si>
    <t xml:space="preserve">Matriz de Segmentação - Valores </t>
  </si>
  <si>
    <t>Taxa de Desvalorização</t>
  </si>
  <si>
    <t>Ganho com o cliente</t>
  </si>
  <si>
    <t>Soma = 100%</t>
  </si>
  <si>
    <t>Margem de lucro</t>
  </si>
  <si>
    <t>Importância 
do Spend</t>
  </si>
  <si>
    <t>Número de
concorrentes</t>
  </si>
  <si>
    <t>Facilidade de
substituição</t>
  </si>
  <si>
    <t>Disponibilidade 
do produto/serviço</t>
  </si>
  <si>
    <t>Pão de Sal</t>
  </si>
  <si>
    <t>Carresix</t>
  </si>
  <si>
    <t>Extraordinário</t>
  </si>
  <si>
    <t>Bom e Barato</t>
  </si>
  <si>
    <t>Alimentício</t>
  </si>
  <si>
    <t>Geografia (%)</t>
  </si>
  <si>
    <t>Valor para a Empresa</t>
  </si>
  <si>
    <t>CLIENTE</t>
  </si>
  <si>
    <t>Geração de Receita (%)</t>
  </si>
  <si>
    <t>Redução de Custo
Peso (%)</t>
  </si>
  <si>
    <t>CLV 
Peso (%)</t>
  </si>
  <si>
    <t>Potencial de Desenvolvimento
Peso (%)</t>
  </si>
  <si>
    <t>Desenvolvimento de Novos Negócios
Peso (%)</t>
  </si>
  <si>
    <t>Nº de clientes no início do período</t>
  </si>
  <si>
    <t>Nº de clientes ao final do período</t>
  </si>
  <si>
    <t>Custo total das campanhas de mkt (aquisição)</t>
  </si>
  <si>
    <t>Salários dos colaboradores de mkt e vendas</t>
  </si>
  <si>
    <t>Custo dos softwares de mkt e vendas</t>
  </si>
  <si>
    <t>Análise da Categoria
Peso (%)</t>
  </si>
  <si>
    <t>Valor Percebido (NPS)
Peso (%)</t>
  </si>
  <si>
    <t>Cliente Transacional</t>
  </si>
  <si>
    <t>Cliente Estrela</t>
  </si>
  <si>
    <t>Causa Perdida</t>
  </si>
  <si>
    <t>Cliente Explorador</t>
  </si>
  <si>
    <t>Matriz de Segmentação</t>
  </si>
  <si>
    <t>Imagem (Marca)
Peso (%)</t>
  </si>
  <si>
    <t>Atratividade</t>
  </si>
  <si>
    <r>
      <t xml:space="preserve">Orientações: </t>
    </r>
    <r>
      <rPr>
        <sz val="10"/>
        <color theme="1"/>
        <rFont val="Segoe UI"/>
        <family val="2"/>
        <scheme val="minor"/>
      </rPr>
      <t xml:space="preserve">Preencha os campos em amarelo. </t>
    </r>
  </si>
  <si>
    <t>Nº de clientes adquiridos</t>
  </si>
  <si>
    <r>
      <t xml:space="preserve">Orientações: </t>
    </r>
    <r>
      <rPr>
        <sz val="10"/>
        <color theme="1"/>
        <rFont val="Segoe UI"/>
        <family val="2"/>
        <scheme val="minor"/>
      </rPr>
      <t>Preencha os campos em amarelo.</t>
    </r>
  </si>
  <si>
    <t>Peso CLV - ABC
(1 - 10)</t>
  </si>
  <si>
    <t>Nº de novos consumidores adquiridos no período</t>
  </si>
  <si>
    <t>Taxa de Retenção (TR)</t>
  </si>
  <si>
    <t>Custo de Aquisição (CA)</t>
  </si>
  <si>
    <t>Customer Lifetime Value (CLV)</t>
  </si>
  <si>
    <t>Eixo Y - Valor para a Empresa</t>
  </si>
  <si>
    <t>Eixo X - Valor para o cliente</t>
  </si>
  <si>
    <t>Segmento</t>
  </si>
  <si>
    <r>
      <t xml:space="preserve">Passo 1: </t>
    </r>
    <r>
      <rPr>
        <sz val="10"/>
        <color theme="1"/>
        <rFont val="Segoe UI"/>
        <family val="2"/>
        <scheme val="minor"/>
      </rPr>
      <t>Preencher as células em amarelo (colunas D a F)</t>
    </r>
  </si>
  <si>
    <r>
      <t xml:space="preserve">Passo 2: </t>
    </r>
    <r>
      <rPr>
        <sz val="10"/>
        <color theme="1"/>
        <rFont val="Segoe UI"/>
        <family val="2"/>
        <scheme val="minor"/>
      </rPr>
      <t>Preencher as células em roxo (coluna K), com os pesos de cada um dos clientes. Use como base o CLV. Quanto maior o CLV, melhor.</t>
    </r>
  </si>
  <si>
    <r>
      <t xml:space="preserve">Passo 1: </t>
    </r>
    <r>
      <rPr>
        <sz val="10"/>
        <color theme="1"/>
        <rFont val="Segoe UI"/>
        <family val="2"/>
        <scheme val="minor"/>
      </rPr>
      <t>Preencher o peso para cada um dos critérios (células em roxo). A soma deve ser 100%.</t>
    </r>
  </si>
  <si>
    <r>
      <rPr>
        <b/>
        <sz val="10"/>
        <color theme="1"/>
        <rFont val="Segoe UI"/>
        <family val="2"/>
        <scheme val="minor"/>
      </rPr>
      <t xml:space="preserve">Passo 2: </t>
    </r>
    <r>
      <rPr>
        <sz val="10"/>
        <color theme="1"/>
        <rFont val="Segoe UI"/>
        <family val="2"/>
        <scheme val="minor"/>
      </rPr>
      <t>Dar uma nota de 0 a 10 para cada cliente, de acordo com o critério, sendo 10 o melhor valor (células em amarelo).</t>
    </r>
  </si>
  <si>
    <t>https://www.iopera.com.br</t>
  </si>
  <si>
    <t>contato@iopera.com.br</t>
  </si>
  <si>
    <t>tel: (11) 5093-0750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</si>
</sst>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&quot;-&quot;_-;_-@_-"/>
    <numFmt numFmtId="165" formatCode="_-&quot;R$&quot;* #,##0.00_-;\-&quot;R$&quot;* #,##0.00_-;_-&quot;R$&quot;* &quot;-&quot;??_-;_-@_-"/>
    <numFmt numFmtId="166" formatCode="_-* #,##0.00_-;\-* #,##0.00_-;_-* &quot;-&quot;??_-;_-@_-"/>
    <numFmt numFmtId="167" formatCode="_-&quot;R$&quot;\ * #,##0_-;\-&quot;R$&quot;\ * #,##0_-;_-&quot;R$&quot;\ * &quot;-&quot;_-;_-@_-"/>
    <numFmt numFmtId="168" formatCode="_-&quot;R$&quot;\ * #,##0.00_-;\-&quot;R$&quot;\ * #,##0.00_-;_-&quot;R$&quot;\ * &quot;-&quot;??_-;_-@_-"/>
    <numFmt numFmtId="169" formatCode="&quot;R$&quot;\ #,##0.00"/>
    <numFmt numFmtId="170" formatCode="_-* #,##0.0_-;\-* #,##0.0_-;_-* &quot;-&quot;??_-;_-@_-"/>
    <numFmt numFmtId="171" formatCode="\-"/>
    <numFmt numFmtId="172" formatCode="_-[$R$-416]\ * #,##0.00_-;\-[$R$-416]\ * #,##0.00_-;_-[$R$-416]\ * &quot;-&quot;??_-;_-@_-"/>
  </numFmts>
  <fonts count="26" x14ac:knownFonts="1"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4"/>
      <color theme="6"/>
      <name val="Futura-Condensed-Normal"/>
      <scheme val="major"/>
    </font>
    <font>
      <sz val="14"/>
      <color theme="4" tint="0.59996337778862885"/>
      <name val="Futura-Condensed-Normal"/>
      <scheme val="major"/>
    </font>
    <font>
      <sz val="14"/>
      <color theme="6" tint="0.59996337778862885"/>
      <name val="Futura-Condensed-Normal"/>
      <scheme val="major"/>
    </font>
    <font>
      <sz val="14"/>
      <color theme="3" tint="0.59996337778862885"/>
      <name val="Futura-Condensed-Normal"/>
      <scheme val="major"/>
    </font>
    <font>
      <b/>
      <sz val="14"/>
      <color theme="5" tint="0.59996337778862885"/>
      <name val="Futura-Condensed-Normal"/>
      <scheme val="major"/>
    </font>
    <font>
      <b/>
      <sz val="14"/>
      <color theme="2" tint="0.59996337778862885"/>
      <name val="Futura-Condensed-Normal"/>
      <scheme val="major"/>
    </font>
    <font>
      <sz val="14"/>
      <color theme="7" tint="0.59996337778862885"/>
      <name val="Futura-Condensed-Normal"/>
      <scheme val="major"/>
    </font>
    <font>
      <b/>
      <sz val="14"/>
      <color theme="7"/>
      <name val="Futura-Condensed-Normal"/>
      <scheme val="major"/>
    </font>
    <font>
      <sz val="14"/>
      <color theme="3" tint="-0.499984740745262"/>
      <name val="Futura-Condensed-Normal"/>
      <scheme val="major"/>
    </font>
    <font>
      <i/>
      <sz val="11"/>
      <color theme="0"/>
      <name val="Futura-Condensed-Normal"/>
      <scheme val="major"/>
    </font>
    <font>
      <sz val="11"/>
      <color theme="1"/>
      <name val="Futura-Condensed-Normal"/>
      <scheme val="major"/>
    </font>
    <font>
      <sz val="11"/>
      <color theme="2"/>
      <name val="Futura-Condensed-Normal"/>
      <scheme val="major"/>
    </font>
    <font>
      <sz val="18"/>
      <color theme="1"/>
      <name val="Futura-Condensed-Normal"/>
      <family val="2"/>
      <scheme val="major"/>
    </font>
    <font>
      <sz val="15"/>
      <color theme="1"/>
      <name val="Futura-Condensed-Normal"/>
      <scheme val="major"/>
    </font>
    <font>
      <sz val="13"/>
      <color theme="1"/>
      <name val="Futura-Condensed-Normal"/>
      <scheme val="major"/>
    </font>
    <font>
      <sz val="14"/>
      <color theme="1"/>
      <name val="Futura-Condensed-Normal"/>
      <scheme val="major"/>
    </font>
    <font>
      <b/>
      <sz val="10"/>
      <color theme="0"/>
      <name val="Segoe UI"/>
      <family val="2"/>
      <scheme val="minor"/>
    </font>
    <font>
      <sz val="10"/>
      <color theme="1"/>
      <name val="Segoe UI"/>
      <family val="2"/>
      <scheme val="minor"/>
    </font>
    <font>
      <b/>
      <sz val="10"/>
      <color theme="1"/>
      <name val="Segoe UI"/>
      <family val="2"/>
      <scheme val="minor"/>
    </font>
    <font>
      <sz val="10"/>
      <name val="Segoe UI"/>
      <family val="2"/>
      <scheme val="minor"/>
    </font>
    <font>
      <b/>
      <sz val="10"/>
      <name val="Segoe UI"/>
      <family val="2"/>
      <scheme val="minor"/>
    </font>
    <font>
      <b/>
      <sz val="16"/>
      <color theme="0" tint="-0.34998626667073579"/>
      <name val="Segoe UI"/>
      <family val="2"/>
      <scheme val="minor"/>
    </font>
    <font>
      <u/>
      <sz val="11"/>
      <color theme="10"/>
      <name val="Segoe U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2" tint="0.59996337778862885"/>
      </left>
      <right style="thick">
        <color theme="2" tint="0.59996337778862885"/>
      </right>
      <top style="thick">
        <color theme="2" tint="0.59996337778862885"/>
      </top>
      <bottom style="thick">
        <color theme="2" tint="0.59996337778862885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 style="dashed">
        <color theme="5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48">
    <xf numFmtId="0" fontId="0" fillId="0" borderId="0"/>
    <xf numFmtId="166" fontId="18" fillId="0" borderId="0" applyFill="0" applyBorder="0" applyAlignment="0" applyProtection="0"/>
    <xf numFmtId="164" fontId="18" fillId="0" borderId="0" applyFill="0" applyBorder="0" applyAlignment="0" applyProtection="0"/>
    <xf numFmtId="168" fontId="18" fillId="0" borderId="0" applyFill="0" applyBorder="0" applyAlignment="0" applyProtection="0"/>
    <xf numFmtId="167" fontId="18" fillId="0" borderId="0" applyFill="0" applyBorder="0" applyAlignment="0" applyProtection="0"/>
    <xf numFmtId="9" fontId="18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3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9" fillId="32" borderId="2" applyNumberFormat="0" applyAlignment="0" applyProtection="0"/>
    <xf numFmtId="0" fontId="10" fillId="33" borderId="5" applyNumberFormat="0" applyAlignment="0" applyProtection="0"/>
    <xf numFmtId="0" fontId="7" fillId="29" borderId="2" applyNumberFormat="0" applyAlignment="0" applyProtection="0"/>
    <xf numFmtId="0" fontId="5" fillId="31" borderId="4" applyNumberFormat="0" applyAlignment="0" applyProtection="0"/>
    <xf numFmtId="0" fontId="8" fillId="30" borderId="7" applyNumberFormat="0" applyAlignment="0" applyProtection="0"/>
    <xf numFmtId="0" fontId="3" fillId="35" borderId="8" applyNumberFormat="0" applyAlignment="0" applyProtection="0"/>
    <xf numFmtId="0" fontId="11" fillId="34" borderId="6" applyNumberFormat="0" applyAlignment="0" applyProtection="0"/>
    <xf numFmtId="0" fontId="12" fillId="36" borderId="9" applyNumberFormat="0" applyAlignment="0" applyProtection="0"/>
    <xf numFmtId="0" fontId="14" fillId="0" borderId="3" applyNumberFormat="0" applyFill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/>
    <xf numFmtId="0" fontId="20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19" fillId="37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 applyProtection="1">
      <alignment horizontal="center" vertical="center"/>
    </xf>
    <xf numFmtId="0" fontId="19" fillId="37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37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19" fillId="37" borderId="0" xfId="0" applyFont="1" applyFill="1" applyAlignment="1">
      <alignment horizontal="center" vertical="center" wrapText="1"/>
    </xf>
    <xf numFmtId="0" fontId="19" fillId="37" borderId="12" xfId="0" applyFont="1" applyFill="1" applyBorder="1" applyAlignment="1" applyProtection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9" fontId="19" fillId="30" borderId="12" xfId="0" applyNumberFormat="1" applyFont="1" applyFill="1" applyBorder="1" applyAlignment="1" applyProtection="1">
      <alignment horizontal="center" vertical="center"/>
      <protection locked="0"/>
    </xf>
    <xf numFmtId="9" fontId="23" fillId="39" borderId="12" xfId="0" applyNumberFormat="1" applyFont="1" applyFill="1" applyBorder="1" applyAlignment="1">
      <alignment horizontal="center" vertical="center"/>
    </xf>
    <xf numFmtId="0" fontId="19" fillId="30" borderId="12" xfId="0" applyFont="1" applyFill="1" applyBorder="1" applyAlignment="1" applyProtection="1">
      <alignment horizontal="center" vertical="center"/>
      <protection locked="0"/>
    </xf>
    <xf numFmtId="9" fontId="20" fillId="38" borderId="12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2" xfId="0" applyFont="1" applyFill="1" applyBorder="1" applyAlignment="1" applyProtection="1">
      <alignment horizontal="left" vertical="center"/>
    </xf>
    <xf numFmtId="170" fontId="20" fillId="0" borderId="12" xfId="1" applyNumberFormat="1" applyFont="1" applyFill="1" applyBorder="1" applyAlignment="1" applyProtection="1">
      <alignment horizontal="center" vertical="center"/>
    </xf>
    <xf numFmtId="169" fontId="20" fillId="40" borderId="12" xfId="0" applyNumberFormat="1" applyFont="1" applyFill="1" applyBorder="1" applyAlignment="1" applyProtection="1">
      <alignment horizontal="center" vertical="center"/>
      <protection locked="0"/>
    </xf>
    <xf numFmtId="3" fontId="20" fillId="40" borderId="12" xfId="0" applyNumberFormat="1" applyFont="1" applyFill="1" applyBorder="1" applyAlignment="1" applyProtection="1">
      <alignment horizontal="center" vertical="center"/>
      <protection locked="0"/>
    </xf>
    <xf numFmtId="1" fontId="20" fillId="40" borderId="12" xfId="0" applyNumberFormat="1" applyFont="1" applyFill="1" applyBorder="1" applyAlignment="1" applyProtection="1">
      <alignment horizontal="center" vertical="center"/>
      <protection locked="0"/>
    </xf>
    <xf numFmtId="0" fontId="20" fillId="40" borderId="12" xfId="0" applyFont="1" applyFill="1" applyBorder="1" applyAlignment="1" applyProtection="1">
      <alignment horizontal="center" vertical="center"/>
      <protection locked="0"/>
    </xf>
    <xf numFmtId="0" fontId="22" fillId="40" borderId="12" xfId="0" applyNumberFormat="1" applyFont="1" applyFill="1" applyBorder="1" applyAlignment="1" applyProtection="1">
      <alignment horizontal="left" vertical="center"/>
    </xf>
    <xf numFmtId="9" fontId="20" fillId="40" borderId="12" xfId="0" applyNumberFormat="1" applyFont="1" applyFill="1" applyBorder="1" applyAlignment="1" applyProtection="1">
      <alignment horizontal="center" vertical="center"/>
      <protection locked="0"/>
    </xf>
    <xf numFmtId="0" fontId="20" fillId="40" borderId="12" xfId="0" applyNumberFormat="1" applyFont="1" applyFill="1" applyBorder="1" applyAlignment="1" applyProtection="1">
      <alignment horizontal="left" vertical="center"/>
    </xf>
    <xf numFmtId="1" fontId="20" fillId="40" borderId="12" xfId="0" applyNumberFormat="1" applyFont="1" applyFill="1" applyBorder="1" applyAlignment="1" applyProtection="1">
      <alignment horizontal="center" vertical="center"/>
    </xf>
    <xf numFmtId="0" fontId="24" fillId="43" borderId="0" xfId="0" applyFont="1" applyFill="1" applyAlignment="1">
      <alignment horizontal="center" vertical="center"/>
    </xf>
    <xf numFmtId="0" fontId="24" fillId="44" borderId="0" xfId="0" applyFont="1" applyFill="1" applyAlignment="1">
      <alignment horizontal="center" vertical="center"/>
    </xf>
    <xf numFmtId="0" fontId="24" fillId="41" borderId="0" xfId="0" applyFont="1" applyFill="1" applyAlignment="1">
      <alignment horizontal="center" vertical="center"/>
    </xf>
    <xf numFmtId="0" fontId="24" fillId="42" borderId="0" xfId="0" applyFont="1" applyFill="1" applyAlignment="1">
      <alignment horizontal="center" vertical="center"/>
    </xf>
    <xf numFmtId="171" fontId="20" fillId="39" borderId="12" xfId="0" applyNumberFormat="1" applyFont="1" applyFill="1" applyBorder="1" applyAlignment="1" applyProtection="1">
      <alignment horizontal="center" vertical="center"/>
    </xf>
    <xf numFmtId="171" fontId="22" fillId="39" borderId="12" xfId="0" applyNumberFormat="1" applyFont="1" applyFill="1" applyBorder="1" applyAlignment="1" applyProtection="1">
      <alignment horizontal="left" vertical="center"/>
    </xf>
    <xf numFmtId="2" fontId="21" fillId="39" borderId="12" xfId="0" applyNumberFormat="1" applyFont="1" applyFill="1" applyBorder="1" applyAlignment="1" applyProtection="1">
      <alignment horizontal="center" vertical="center"/>
    </xf>
    <xf numFmtId="1" fontId="20" fillId="39" borderId="12" xfId="0" applyNumberFormat="1" applyFont="1" applyFill="1" applyBorder="1" applyAlignment="1" applyProtection="1">
      <alignment horizontal="center" vertical="center"/>
    </xf>
    <xf numFmtId="172" fontId="20" fillId="40" borderId="12" xfId="0" applyNumberFormat="1" applyFont="1" applyFill="1" applyBorder="1" applyAlignment="1" applyProtection="1">
      <alignment horizontal="center" vertical="center"/>
      <protection locked="0"/>
    </xf>
    <xf numFmtId="172" fontId="20" fillId="39" borderId="12" xfId="3" applyNumberFormat="1" applyFont="1" applyFill="1" applyBorder="1" applyAlignment="1">
      <alignment horizontal="center" vertical="center"/>
    </xf>
    <xf numFmtId="165" fontId="20" fillId="38" borderId="12" xfId="3" applyNumberFormat="1" applyFont="1" applyFill="1" applyBorder="1" applyAlignment="1" applyProtection="1">
      <alignment horizontal="center" vertical="center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37" borderId="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0" fontId="19" fillId="37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9" fillId="37" borderId="12" xfId="0" applyFont="1" applyFill="1" applyBorder="1" applyAlignment="1" applyProtection="1">
      <alignment horizontal="center" vertical="center" wrapText="1"/>
    </xf>
    <xf numFmtId="9" fontId="19" fillId="37" borderId="12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47" applyAlignment="1">
      <alignment vertical="center"/>
    </xf>
    <xf numFmtId="0" fontId="21" fillId="0" borderId="0" xfId="0" applyFont="1" applyAlignment="1">
      <alignment vertical="center"/>
    </xf>
  </cellXfs>
  <cellStyles count="4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47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">
    <dxf>
      <numFmt numFmtId="171" formatCode="\-"/>
    </dxf>
  </dxfs>
  <tableStyles count="0" defaultTableStyle="TableStyleMedium9" defaultPivotStyle="PivotStyleLight16"/>
  <colors>
    <mruColors>
      <color rgb="FFFFFFE5"/>
      <color rgb="FFFFFFC5"/>
      <color rgb="FFFFFFCC"/>
      <color rgb="FFFFFF66"/>
      <color rgb="FFF2D6EF"/>
      <color rgb="FFEAC0E5"/>
      <color rgb="FFE4AEDE"/>
      <color rgb="FFDD97D5"/>
      <color rgb="FFF7F7F7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5268173595089"/>
          <c:y val="0.0440476098721806"/>
          <c:w val="0.724641536596247"/>
          <c:h val="0.8214314057594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'5- Valores'!$C$5</c:f>
              <c:strCache>
                <c:ptCount val="1"/>
                <c:pt idx="0">
                  <c:v>Extraordinário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Valores'!$E$5</c:f>
              <c:numCache>
                <c:formatCode>_-* #.##00_-;\-* #.##00_-;_-* "-"??_-;_-@_-</c:formatCode>
                <c:ptCount val="1"/>
                <c:pt idx="0">
                  <c:v>6.45</c:v>
                </c:pt>
              </c:numCache>
            </c:numRef>
          </c:xVal>
          <c:yVal>
            <c:numRef>
              <c:f>'5- Valores'!$D$5</c:f>
              <c:numCache>
                <c:formatCode>_-* #.##00_-;\-* #.##00_-;_-* "-"??_-;_-@_-</c:formatCode>
                <c:ptCount val="1"/>
                <c:pt idx="0">
                  <c:v>8.15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F2-4279-85AE-D8AAB35A9240}"/>
            </c:ext>
          </c:extLst>
        </c:ser>
        <c:ser>
          <c:idx val="1"/>
          <c:order val="1"/>
          <c:tx>
            <c:strRef>
              <c:f>'5- Valores'!$C$6</c:f>
              <c:strCache>
                <c:ptCount val="1"/>
                <c:pt idx="0">
                  <c:v>Pão de Sal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Valores'!$E$6</c:f>
              <c:numCache>
                <c:formatCode>_-* #.##00_-;\-* #.##00_-;_-* "-"??_-;_-@_-</c:formatCode>
                <c:ptCount val="1"/>
                <c:pt idx="0">
                  <c:v>4.800000000000001</c:v>
                </c:pt>
              </c:numCache>
            </c:numRef>
          </c:xVal>
          <c:yVal>
            <c:numRef>
              <c:f>'5- Valores'!$D$6</c:f>
              <c:numCache>
                <c:formatCode>_-* #.##00_-;\-* #.##00_-;_-* "-"??_-;_-@_-</c:formatCode>
                <c:ptCount val="1"/>
                <c:pt idx="0">
                  <c:v>4.100000000000001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F2-4279-85AE-D8AAB35A9240}"/>
            </c:ext>
          </c:extLst>
        </c:ser>
        <c:ser>
          <c:idx val="2"/>
          <c:order val="2"/>
          <c:tx>
            <c:strRef>
              <c:f>'5- Valores'!$C$7</c:f>
              <c:strCache>
                <c:ptCount val="1"/>
                <c:pt idx="0">
                  <c:v>Carresix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Valores'!$E$7</c:f>
              <c:numCache>
                <c:formatCode>_-* #.##00_-;\-* #.##00_-;_-* "-"??_-;_-@_-</c:formatCode>
                <c:ptCount val="1"/>
                <c:pt idx="0">
                  <c:v>6.95</c:v>
                </c:pt>
              </c:numCache>
            </c:numRef>
          </c:xVal>
          <c:yVal>
            <c:numRef>
              <c:f>'5- Valores'!$D$7</c:f>
              <c:numCache>
                <c:formatCode>_-* #.##00_-;\-* #.##00_-;_-* "-"??_-;_-@_-</c:formatCode>
                <c:ptCount val="1"/>
                <c:pt idx="0">
                  <c:v>6.65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F2-4279-85AE-D8AAB35A9240}"/>
            </c:ext>
          </c:extLst>
        </c:ser>
        <c:ser>
          <c:idx val="3"/>
          <c:order val="3"/>
          <c:tx>
            <c:strRef>
              <c:f>'5- Valores'!$C$8</c:f>
              <c:strCache>
                <c:ptCount val="1"/>
                <c:pt idx="0">
                  <c:v>Bom e Barato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Valores'!$E$8</c:f>
              <c:numCache>
                <c:formatCode>_-* #.##00_-;\-* #.##00_-;_-* "-"??_-;_-@_-</c:formatCode>
                <c:ptCount val="1"/>
                <c:pt idx="0">
                  <c:v>4.699999999999999</c:v>
                </c:pt>
              </c:numCache>
            </c:numRef>
          </c:xVal>
          <c:yVal>
            <c:numRef>
              <c:f>'5- Valores'!$D$8</c:f>
              <c:numCache>
                <c:formatCode>_-* #.##00_-;\-* #.##00_-;_-* "-"??_-;_-@_-</c:formatCode>
                <c:ptCount val="1"/>
                <c:pt idx="0">
                  <c:v>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F2-4279-85AE-D8AAB35A9240}"/>
            </c:ext>
          </c:extLst>
        </c:ser>
        <c:ser>
          <c:idx val="4"/>
          <c:order val="4"/>
          <c:tx>
            <c:strRef>
              <c:f>'5- Valores'!$C$9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Valores'!$E$9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Valores'!$D$9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F2-4279-85AE-D8AAB35A9240}"/>
            </c:ext>
          </c:extLst>
        </c:ser>
        <c:ser>
          <c:idx val="5"/>
          <c:order val="5"/>
          <c:tx>
            <c:strRef>
              <c:f>'5- Valores'!$C$10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Valores'!$E$10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Valores'!$D$10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0F2-4279-85AE-D8AAB35A9240}"/>
            </c:ext>
          </c:extLst>
        </c:ser>
        <c:ser>
          <c:idx val="6"/>
          <c:order val="6"/>
          <c:tx>
            <c:strRef>
              <c:f>'5- Valores'!$C$11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Valores'!$E$11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Valores'!$D$11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0F2-4279-85AE-D8AAB35A9240}"/>
            </c:ext>
          </c:extLst>
        </c:ser>
        <c:ser>
          <c:idx val="7"/>
          <c:order val="7"/>
          <c:tx>
            <c:strRef>
              <c:f>'5- Valores'!$C$12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Valores'!$E$12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Valores'!$D$12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F2-4279-85AE-D8AAB35A9240}"/>
            </c:ext>
          </c:extLst>
        </c:ser>
        <c:ser>
          <c:idx val="8"/>
          <c:order val="8"/>
          <c:tx>
            <c:strRef>
              <c:f>'5- Valores'!$C$13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Valores'!$E$13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Valores'!$D$13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0F2-4279-85AE-D8AAB35A9240}"/>
            </c:ext>
          </c:extLst>
        </c:ser>
        <c:ser>
          <c:idx val="9"/>
          <c:order val="9"/>
          <c:tx>
            <c:strRef>
              <c:f>'5- Valores'!$C$14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Valores'!$E$14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Valores'!$D$14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0F2-4279-85AE-D8AAB35A9240}"/>
            </c:ext>
          </c:extLst>
        </c:ser>
        <c:ser>
          <c:idx val="10"/>
          <c:order val="10"/>
          <c:tx>
            <c:strRef>
              <c:f>'5- Valores'!$C$15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14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0F2-4279-85AE-D8AAB35A9240}"/>
              </c:ext>
            </c:extLst>
          </c:dPt>
          <c:xVal>
            <c:numRef>
              <c:f>'5- Valores'!$E$15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Valores'!$D$15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F2-4279-85AE-D8AAB35A9240}"/>
            </c:ext>
          </c:extLst>
        </c:ser>
        <c:ser>
          <c:idx val="11"/>
          <c:order val="11"/>
          <c:tx>
            <c:strRef>
              <c:f>'5- Valores'!$C$16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Valores'!$E$16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Valores'!$D$16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0F2-4279-85AE-D8AAB35A9240}"/>
            </c:ext>
          </c:extLst>
        </c:ser>
        <c:ser>
          <c:idx val="12"/>
          <c:order val="12"/>
          <c:tx>
            <c:strRef>
              <c:f>'5- Valores'!$C$17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Valores'!$E$17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Valores'!$D$17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0F2-4279-85AE-D8AAB35A9240}"/>
            </c:ext>
          </c:extLst>
        </c:ser>
        <c:ser>
          <c:idx val="13"/>
          <c:order val="13"/>
          <c:tx>
            <c:strRef>
              <c:f>'5- Valores'!$C$18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</c:marker>
          <c:xVal>
            <c:numRef>
              <c:f>'5- Valores'!$E$18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Valores'!$D$18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0F2-4279-85AE-D8AAB35A9240}"/>
            </c:ext>
          </c:extLst>
        </c:ser>
        <c:ser>
          <c:idx val="14"/>
          <c:order val="14"/>
          <c:tx>
            <c:strRef>
              <c:f>'5- Valores'!$C$19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14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E0F2-4279-85AE-D8AAB35A9240}"/>
              </c:ext>
            </c:extLst>
          </c:dPt>
          <c:xVal>
            <c:numRef>
              <c:f>'5- Valores'!$E$19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xVal>
          <c:yVal>
            <c:numRef>
              <c:f>'5- Valores'!$D$19</c:f>
              <c:numCache>
                <c:formatCode>_-* #.##00_-;\-* #.##00_-;_-* "-"??_-;_-@_-</c:formatCode>
                <c:ptCount val="1"/>
                <c:pt idx="0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0F2-4279-85AE-D8AAB35A9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605016"/>
        <c:axId val="-2092599512"/>
      </c:scatterChart>
      <c:valAx>
        <c:axId val="-2092605016"/>
        <c:scaling>
          <c:orientation val="minMax"/>
          <c:max val="10.0"/>
          <c:min val="0.0"/>
        </c:scaling>
        <c:delete val="0"/>
        <c:axPos val="b"/>
        <c:majorGridlines>
          <c:spPr>
            <a:ln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 para o Cliente</a:t>
                </a:r>
              </a:p>
            </c:rich>
          </c:tx>
          <c:layout/>
          <c:overlay val="0"/>
        </c:title>
        <c:numFmt formatCode="_-* #.##00_-;\-* #.##00_-;_-* &quot;-&quot;??_-;_-@_-" sourceLinked="1"/>
        <c:majorTickMark val="none"/>
        <c:minorTickMark val="none"/>
        <c:tickLblPos val="low"/>
        <c:crossAx val="-2092599512"/>
        <c:crossesAt val="5.0"/>
        <c:crossBetween val="midCat"/>
        <c:majorUnit val="1.0"/>
      </c:valAx>
      <c:valAx>
        <c:axId val="-2092599512"/>
        <c:scaling>
          <c:orientation val="minMax"/>
          <c:max val="10.0"/>
          <c:min val="0.0"/>
        </c:scaling>
        <c:delete val="0"/>
        <c:axPos val="l"/>
        <c:majorGridlines>
          <c:spPr>
            <a:ln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Valor para a Empresa</a:t>
                </a:r>
              </a:p>
            </c:rich>
          </c:tx>
          <c:layout/>
          <c:overlay val="0"/>
        </c:title>
        <c:numFmt formatCode="_-* #.##00_-;\-* #.##00_-;_-* &quot;-&quot;??_-;_-@_-" sourceLinked="1"/>
        <c:majorTickMark val="none"/>
        <c:minorTickMark val="none"/>
        <c:tickLblPos val="low"/>
        <c:crossAx val="-2092605016"/>
        <c:crossesAt val="5.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55631391742"/>
          <c:y val="0.0484386648997092"/>
          <c:w val="0.168364202450402"/>
          <c:h val="0.8182546981627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+mn-lt"/>
        </a:defRPr>
      </a:pPr>
      <a:endParaRPr lang="en-US"/>
    </a:p>
  </c:txPr>
  <c:printSettings>
    <c:headerFooter/>
    <c:pageMargins b="0.787401575" l="0.511811024" r="0.511811024" t="0.787401575" header="0.314960620000001" footer="0.31496062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181077</xdr:colOff>
      <xdr:row>2</xdr:row>
      <xdr:rowOff>101600</xdr:rowOff>
    </xdr:to>
    <xdr:pic>
      <xdr:nvPicPr>
        <xdr:cNvPr id="2" name="Picture 1" descr="iOpera_Preto_semfundo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425677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181077</xdr:colOff>
      <xdr:row>2</xdr:row>
      <xdr:rowOff>101600</xdr:rowOff>
    </xdr:to>
    <xdr:pic>
      <xdr:nvPicPr>
        <xdr:cNvPr id="2" name="Picture 1" descr="iOpera_Preto_semfundo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425677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181077</xdr:colOff>
      <xdr:row>2</xdr:row>
      <xdr:rowOff>101600</xdr:rowOff>
    </xdr:to>
    <xdr:pic>
      <xdr:nvPicPr>
        <xdr:cNvPr id="2" name="Picture 1" descr="iOpera_Preto_semfundo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425677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181077</xdr:colOff>
      <xdr:row>2</xdr:row>
      <xdr:rowOff>101600</xdr:rowOff>
    </xdr:to>
    <xdr:pic>
      <xdr:nvPicPr>
        <xdr:cNvPr id="2" name="Picture 1" descr="iOpera_Preto_semfundo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425677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7</xdr:row>
      <xdr:rowOff>0</xdr:rowOff>
    </xdr:from>
    <xdr:to>
      <xdr:col>6</xdr:col>
      <xdr:colOff>15240</xdr:colOff>
      <xdr:row>13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1231901</xdr:colOff>
      <xdr:row>2</xdr:row>
      <xdr:rowOff>181447</xdr:rowOff>
    </xdr:to>
    <xdr:pic>
      <xdr:nvPicPr>
        <xdr:cNvPr id="3" name="Picture 2" descr="iOpera_Preto_semfundo_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1" y="0"/>
          <a:ext cx="2159000" cy="537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Febracorp University">
      <a:dk1>
        <a:srgbClr val="000000"/>
      </a:dk1>
      <a:lt1>
        <a:sysClr val="window" lastClr="FFFFFF"/>
      </a:lt1>
      <a:dk2>
        <a:srgbClr val="DEA727"/>
      </a:dk2>
      <a:lt2>
        <a:srgbClr val="781866"/>
      </a:lt2>
      <a:accent1>
        <a:srgbClr val="92B632"/>
      </a:accent1>
      <a:accent2>
        <a:srgbClr val="334491"/>
      </a:accent2>
      <a:accent3>
        <a:srgbClr val="912D2C"/>
      </a:accent3>
      <a:accent4>
        <a:srgbClr val="4BB0B8"/>
      </a:accent4>
      <a:accent5>
        <a:srgbClr val="91472E"/>
      </a:accent5>
      <a:accent6>
        <a:srgbClr val="12606E"/>
      </a:accent6>
      <a:hlink>
        <a:srgbClr val="000000"/>
      </a:hlink>
      <a:folHlink>
        <a:srgbClr val="595959"/>
      </a:folHlink>
    </a:clrScheme>
    <a:fontScheme name="Febracorp University">
      <a:majorFont>
        <a:latin typeface="Futura-Condensed-Normal"/>
        <a:ea typeface=""/>
        <a:cs typeface=""/>
      </a:majorFont>
      <a:minorFont>
        <a:latin typeface="Segoe UI"/>
        <a:ea typeface=""/>
        <a:cs typeface="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opera.com.br" TargetMode="External"/><Relationship Id="rId2" Type="http://schemas.openxmlformats.org/officeDocument/2006/relationships/hyperlink" Target="mailto:contato@iopera.com.br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opera.com.br" TargetMode="External"/><Relationship Id="rId2" Type="http://schemas.openxmlformats.org/officeDocument/2006/relationships/hyperlink" Target="mailto:contato@iopera.com.br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opera.com.br" TargetMode="External"/><Relationship Id="rId2" Type="http://schemas.openxmlformats.org/officeDocument/2006/relationships/hyperlink" Target="mailto:contato@iopera.com.br" TargetMode="External"/><Relationship Id="rId3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opera.com.br" TargetMode="External"/><Relationship Id="rId2" Type="http://schemas.openxmlformats.org/officeDocument/2006/relationships/hyperlink" Target="mailto:contato@iopera.com.br" TargetMode="External"/><Relationship Id="rId3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opera.com.br" TargetMode="External"/><Relationship Id="rId2" Type="http://schemas.openxmlformats.org/officeDocument/2006/relationships/hyperlink" Target="mailto:contato@iopera.com.br" TargetMode="External"/><Relationship Id="rId3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/>
  <dimension ref="A2:P25"/>
  <sheetViews>
    <sheetView showGridLines="0" workbookViewId="0">
      <selection sqref="A1:XFD4"/>
    </sheetView>
  </sheetViews>
  <sheetFormatPr baseColWidth="10" defaultColWidth="0" defaultRowHeight="13" x14ac:dyDescent="0"/>
  <cols>
    <col min="1" max="1" width="2.625" style="10" customWidth="1"/>
    <col min="2" max="2" width="2.875" style="10" bestFit="1" customWidth="1"/>
    <col min="3" max="3" width="9.375" style="10" bestFit="1" customWidth="1"/>
    <col min="4" max="4" width="11.625" style="10" bestFit="1" customWidth="1"/>
    <col min="5" max="5" width="22.625" style="10" bestFit="1" customWidth="1"/>
    <col min="6" max="6" width="22.5" style="10" bestFit="1" customWidth="1"/>
    <col min="7" max="7" width="17.125" style="10" bestFit="1" customWidth="1"/>
    <col min="8" max="8" width="14.375" style="10" bestFit="1" customWidth="1"/>
    <col min="9" max="9" width="11.75" style="10" bestFit="1" customWidth="1"/>
    <col min="10" max="10" width="12" style="10" bestFit="1" customWidth="1"/>
    <col min="11" max="11" width="16.25" style="10" bestFit="1" customWidth="1"/>
    <col min="12" max="12" width="2.625" style="10" customWidth="1"/>
    <col min="13" max="16" width="0" style="10" hidden="1" customWidth="1"/>
    <col min="17" max="16384" width="9" style="10" hidden="1"/>
  </cols>
  <sheetData>
    <row r="2" spans="2:11" ht="15">
      <c r="E2" s="56" t="s">
        <v>62</v>
      </c>
      <c r="F2" s="57" t="s">
        <v>64</v>
      </c>
    </row>
    <row r="3" spans="2:11" ht="15">
      <c r="E3" s="56" t="s">
        <v>63</v>
      </c>
    </row>
    <row r="5" spans="2:11">
      <c r="B5" s="46" t="s">
        <v>53</v>
      </c>
      <c r="C5" s="46"/>
      <c r="D5" s="46"/>
      <c r="E5" s="46"/>
      <c r="F5" s="46"/>
      <c r="G5" s="46"/>
      <c r="H5" s="46"/>
      <c r="I5" s="46"/>
      <c r="J5" s="46"/>
      <c r="K5" s="46"/>
    </row>
    <row r="6" spans="2:1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2:11">
      <c r="B7" s="13"/>
      <c r="C7" s="13"/>
      <c r="D7" s="23"/>
      <c r="E7" s="13"/>
      <c r="F7" s="13"/>
      <c r="G7" s="13"/>
      <c r="H7" s="13"/>
      <c r="I7" s="13"/>
      <c r="J7" s="13"/>
      <c r="K7" s="13"/>
    </row>
    <row r="8" spans="2:11">
      <c r="B8" s="47" t="s">
        <v>49</v>
      </c>
      <c r="C8" s="47"/>
      <c r="D8" s="47"/>
      <c r="E8" s="47"/>
      <c r="F8" s="47"/>
      <c r="G8" s="47"/>
      <c r="H8" s="47"/>
      <c r="I8" s="47"/>
      <c r="J8" s="47"/>
      <c r="K8" s="47"/>
    </row>
    <row r="10" spans="2:11" s="8" customFormat="1" ht="26">
      <c r="B10" s="45" t="s">
        <v>57</v>
      </c>
      <c r="C10" s="45"/>
      <c r="D10" s="18" t="s">
        <v>0</v>
      </c>
      <c r="E10" s="5" t="s">
        <v>35</v>
      </c>
      <c r="F10" s="5" t="s">
        <v>36</v>
      </c>
      <c r="G10" s="5" t="s">
        <v>37</v>
      </c>
      <c r="H10" s="5" t="s">
        <v>5</v>
      </c>
      <c r="I10" s="5" t="s">
        <v>3</v>
      </c>
      <c r="J10" s="5" t="s">
        <v>48</v>
      </c>
      <c r="K10" s="17" t="s">
        <v>6</v>
      </c>
    </row>
    <row r="11" spans="2:11" s="9" customFormat="1">
      <c r="B11" s="12">
        <v>1</v>
      </c>
      <c r="C11" s="29" t="s">
        <v>24</v>
      </c>
      <c r="D11" s="30" t="s">
        <v>22</v>
      </c>
      <c r="E11" s="42">
        <v>3000000</v>
      </c>
      <c r="F11" s="42">
        <v>240000</v>
      </c>
      <c r="G11" s="42">
        <v>40000</v>
      </c>
      <c r="H11" s="42">
        <v>23000</v>
      </c>
      <c r="I11" s="42">
        <v>13000</v>
      </c>
      <c r="J11" s="27">
        <v>500000</v>
      </c>
      <c r="K11" s="43">
        <f>IFERROR((E11+F11+G11+H11+I11)/J11,"")</f>
        <v>6.6319999999999997</v>
      </c>
    </row>
    <row r="12" spans="2:11" s="9" customFormat="1">
      <c r="B12" s="12">
        <v>2</v>
      </c>
      <c r="C12" s="29" t="s">
        <v>24</v>
      </c>
      <c r="D12" s="30" t="s">
        <v>20</v>
      </c>
      <c r="E12" s="42">
        <v>2300000</v>
      </c>
      <c r="F12" s="42">
        <v>120000</v>
      </c>
      <c r="G12" s="42">
        <v>33000</v>
      </c>
      <c r="H12" s="42">
        <v>40000</v>
      </c>
      <c r="I12" s="42">
        <v>15000</v>
      </c>
      <c r="J12" s="27">
        <v>450000</v>
      </c>
      <c r="K12" s="43">
        <f>IFERROR((E12+F12+G12+H12+I12)/J12,"")</f>
        <v>5.5733333333333333</v>
      </c>
    </row>
    <row r="13" spans="2:11" s="9" customFormat="1">
      <c r="B13" s="12">
        <v>3</v>
      </c>
      <c r="C13" s="29" t="s">
        <v>24</v>
      </c>
      <c r="D13" s="30" t="s">
        <v>21</v>
      </c>
      <c r="E13" s="42">
        <v>3500000</v>
      </c>
      <c r="F13" s="42">
        <v>260000</v>
      </c>
      <c r="G13" s="42">
        <v>50000</v>
      </c>
      <c r="H13" s="42">
        <v>10000</v>
      </c>
      <c r="I13" s="42">
        <v>8000</v>
      </c>
      <c r="J13" s="27">
        <v>200000</v>
      </c>
      <c r="K13" s="43">
        <f t="shared" ref="K13:K25" si="0">IFERROR((E13+F13+G13+H13+I13)/J13,"")</f>
        <v>19.14</v>
      </c>
    </row>
    <row r="14" spans="2:11" s="9" customFormat="1">
      <c r="B14" s="12">
        <v>4</v>
      </c>
      <c r="C14" s="29" t="s">
        <v>24</v>
      </c>
      <c r="D14" s="32" t="s">
        <v>23</v>
      </c>
      <c r="E14" s="42">
        <v>800000</v>
      </c>
      <c r="F14" s="42">
        <v>115000</v>
      </c>
      <c r="G14" s="42">
        <v>12000</v>
      </c>
      <c r="H14" s="42">
        <v>43000</v>
      </c>
      <c r="I14" s="42">
        <v>6000</v>
      </c>
      <c r="J14" s="27">
        <v>300000</v>
      </c>
      <c r="K14" s="43">
        <f t="shared" si="0"/>
        <v>3.2533333333333334</v>
      </c>
    </row>
    <row r="15" spans="2:11" s="9" customFormat="1">
      <c r="B15" s="12">
        <v>5</v>
      </c>
      <c r="C15" s="29"/>
      <c r="D15" s="29"/>
      <c r="E15" s="42"/>
      <c r="F15" s="42"/>
      <c r="G15" s="42"/>
      <c r="H15" s="42"/>
      <c r="I15" s="42"/>
      <c r="J15" s="27"/>
      <c r="K15" s="43" t="str">
        <f t="shared" si="0"/>
        <v/>
      </c>
    </row>
    <row r="16" spans="2:11" s="9" customFormat="1">
      <c r="B16" s="12">
        <v>6</v>
      </c>
      <c r="C16" s="29"/>
      <c r="D16" s="29"/>
      <c r="E16" s="42"/>
      <c r="F16" s="42"/>
      <c r="G16" s="42"/>
      <c r="H16" s="42"/>
      <c r="I16" s="42"/>
      <c r="J16" s="27"/>
      <c r="K16" s="43" t="str">
        <f t="shared" si="0"/>
        <v/>
      </c>
    </row>
    <row r="17" spans="2:11" s="9" customFormat="1">
      <c r="B17" s="12">
        <v>7</v>
      </c>
      <c r="C17" s="29"/>
      <c r="D17" s="29"/>
      <c r="E17" s="42"/>
      <c r="F17" s="42"/>
      <c r="G17" s="42"/>
      <c r="H17" s="42"/>
      <c r="I17" s="42"/>
      <c r="J17" s="27"/>
      <c r="K17" s="43" t="str">
        <f t="shared" si="0"/>
        <v/>
      </c>
    </row>
    <row r="18" spans="2:11" s="9" customFormat="1">
      <c r="B18" s="12">
        <v>8</v>
      </c>
      <c r="C18" s="29"/>
      <c r="D18" s="29"/>
      <c r="E18" s="42"/>
      <c r="F18" s="42"/>
      <c r="G18" s="42"/>
      <c r="H18" s="42"/>
      <c r="I18" s="42"/>
      <c r="J18" s="27"/>
      <c r="K18" s="43" t="str">
        <f t="shared" si="0"/>
        <v/>
      </c>
    </row>
    <row r="19" spans="2:11" s="9" customFormat="1">
      <c r="B19" s="12">
        <v>9</v>
      </c>
      <c r="C19" s="29"/>
      <c r="D19" s="29"/>
      <c r="E19" s="42"/>
      <c r="F19" s="42"/>
      <c r="G19" s="42"/>
      <c r="H19" s="42"/>
      <c r="I19" s="42"/>
      <c r="J19" s="27"/>
      <c r="K19" s="43" t="str">
        <f t="shared" si="0"/>
        <v/>
      </c>
    </row>
    <row r="20" spans="2:11" s="9" customFormat="1">
      <c r="B20" s="12">
        <v>10</v>
      </c>
      <c r="C20" s="29"/>
      <c r="D20" s="29"/>
      <c r="E20" s="42"/>
      <c r="F20" s="42"/>
      <c r="G20" s="42"/>
      <c r="H20" s="42"/>
      <c r="I20" s="42"/>
      <c r="J20" s="27"/>
      <c r="K20" s="43" t="str">
        <f t="shared" si="0"/>
        <v/>
      </c>
    </row>
    <row r="21" spans="2:11" s="9" customFormat="1">
      <c r="B21" s="12">
        <v>11</v>
      </c>
      <c r="C21" s="29"/>
      <c r="D21" s="29"/>
      <c r="E21" s="42"/>
      <c r="F21" s="42"/>
      <c r="G21" s="42"/>
      <c r="H21" s="42"/>
      <c r="I21" s="42"/>
      <c r="J21" s="27"/>
      <c r="K21" s="43" t="str">
        <f t="shared" si="0"/>
        <v/>
      </c>
    </row>
    <row r="22" spans="2:11" s="9" customFormat="1">
      <c r="B22" s="12">
        <v>12</v>
      </c>
      <c r="C22" s="29"/>
      <c r="D22" s="29"/>
      <c r="E22" s="42"/>
      <c r="F22" s="42"/>
      <c r="G22" s="42"/>
      <c r="H22" s="42"/>
      <c r="I22" s="42"/>
      <c r="J22" s="27"/>
      <c r="K22" s="43" t="str">
        <f t="shared" si="0"/>
        <v/>
      </c>
    </row>
    <row r="23" spans="2:11" s="9" customFormat="1">
      <c r="B23" s="12">
        <v>13</v>
      </c>
      <c r="C23" s="29"/>
      <c r="D23" s="29"/>
      <c r="E23" s="42"/>
      <c r="F23" s="42"/>
      <c r="G23" s="42"/>
      <c r="H23" s="42"/>
      <c r="I23" s="42"/>
      <c r="J23" s="27"/>
      <c r="K23" s="43" t="str">
        <f t="shared" si="0"/>
        <v/>
      </c>
    </row>
    <row r="24" spans="2:11" s="9" customFormat="1">
      <c r="B24" s="12">
        <v>14</v>
      </c>
      <c r="C24" s="29"/>
      <c r="D24" s="29"/>
      <c r="E24" s="42"/>
      <c r="F24" s="42"/>
      <c r="G24" s="42"/>
      <c r="H24" s="42"/>
      <c r="I24" s="42"/>
      <c r="J24" s="27"/>
      <c r="K24" s="43" t="str">
        <f t="shared" si="0"/>
        <v/>
      </c>
    </row>
    <row r="25" spans="2:11" s="9" customFormat="1">
      <c r="B25" s="12">
        <v>15</v>
      </c>
      <c r="C25" s="29"/>
      <c r="D25" s="29"/>
      <c r="E25" s="42"/>
      <c r="F25" s="42"/>
      <c r="G25" s="42"/>
      <c r="H25" s="42"/>
      <c r="I25" s="42"/>
      <c r="J25" s="27"/>
      <c r="K25" s="43" t="str">
        <f t="shared" si="0"/>
        <v/>
      </c>
    </row>
  </sheetData>
  <sheetProtection password="807C" sheet="1" objects="1" scenarios="1"/>
  <mergeCells count="3">
    <mergeCell ref="B10:C10"/>
    <mergeCell ref="B5:K6"/>
    <mergeCell ref="B8:K8"/>
  </mergeCells>
  <hyperlinks>
    <hyperlink ref="E2" r:id="rId1"/>
    <hyperlink ref="E3" r:id="rId2"/>
  </hyperlinks>
  <pageMargins left="0.511811024" right="0.511811024" top="0.78740157499999996" bottom="0.78740157499999996" header="0.31496062000000002" footer="0.31496062000000002"/>
  <pageSetup paperSize="9" orientation="portrait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enableFormatConditionsCalculation="0"/>
  <dimension ref="A2:Q25"/>
  <sheetViews>
    <sheetView showGridLines="0" workbookViewId="0">
      <selection activeCell="F31" sqref="F31"/>
    </sheetView>
  </sheetViews>
  <sheetFormatPr baseColWidth="10" defaultColWidth="0" defaultRowHeight="13" x14ac:dyDescent="0"/>
  <cols>
    <col min="1" max="1" width="2.625" style="10" customWidth="1"/>
    <col min="2" max="2" width="2.875" style="10" bestFit="1" customWidth="1"/>
    <col min="3" max="3" width="9.375" style="10" bestFit="1" customWidth="1"/>
    <col min="4" max="4" width="11.625" style="10" bestFit="1" customWidth="1"/>
    <col min="5" max="5" width="14.75" style="10" bestFit="1" customWidth="1"/>
    <col min="6" max="6" width="22.375" style="10" bestFit="1" customWidth="1"/>
    <col min="7" max="7" width="14.5" style="10" bestFit="1" customWidth="1"/>
    <col min="8" max="8" width="15" style="10" bestFit="1" customWidth="1"/>
    <col min="9" max="9" width="2.625" style="10" customWidth="1"/>
    <col min="10" max="17" width="0" style="10" hidden="1" customWidth="1"/>
    <col min="18" max="16384" width="9" style="10" hidden="1"/>
  </cols>
  <sheetData>
    <row r="2" spans="2:8" ht="15">
      <c r="E2" s="56" t="s">
        <v>62</v>
      </c>
      <c r="F2" s="57" t="s">
        <v>64</v>
      </c>
    </row>
    <row r="3" spans="2:8" ht="15">
      <c r="E3" s="56" t="s">
        <v>63</v>
      </c>
    </row>
    <row r="5" spans="2:8">
      <c r="B5" s="46" t="s">
        <v>52</v>
      </c>
      <c r="C5" s="46"/>
      <c r="D5" s="46"/>
      <c r="E5" s="46"/>
      <c r="F5" s="46"/>
      <c r="G5" s="46"/>
      <c r="H5" s="46"/>
    </row>
    <row r="6" spans="2:8">
      <c r="B6" s="46"/>
      <c r="C6" s="46"/>
      <c r="D6" s="46"/>
      <c r="E6" s="46"/>
      <c r="F6" s="46"/>
      <c r="G6" s="46"/>
      <c r="H6" s="46"/>
    </row>
    <row r="7" spans="2:8">
      <c r="B7" s="13"/>
      <c r="C7" s="13"/>
      <c r="D7" s="23"/>
      <c r="E7" s="13"/>
      <c r="F7" s="13"/>
      <c r="G7" s="13"/>
      <c r="H7" s="13"/>
    </row>
    <row r="8" spans="2:8">
      <c r="B8" s="47" t="s">
        <v>47</v>
      </c>
      <c r="C8" s="47"/>
      <c r="D8" s="47"/>
      <c r="E8" s="47"/>
      <c r="F8" s="47"/>
      <c r="G8" s="47"/>
      <c r="H8" s="47"/>
    </row>
    <row r="10" spans="2:8" s="8" customFormat="1" ht="30" customHeight="1">
      <c r="B10" s="45" t="s">
        <v>57</v>
      </c>
      <c r="C10" s="45"/>
      <c r="D10" s="18" t="s">
        <v>0</v>
      </c>
      <c r="E10" s="5" t="s">
        <v>33</v>
      </c>
      <c r="F10" s="5" t="s">
        <v>51</v>
      </c>
      <c r="G10" s="5" t="s">
        <v>34</v>
      </c>
      <c r="H10" s="17" t="s">
        <v>8</v>
      </c>
    </row>
    <row r="11" spans="2:8" s="9" customFormat="1">
      <c r="B11" s="12">
        <v>1</v>
      </c>
      <c r="C11" s="38" t="str">
        <f>'Apoio CA - CLV'!C11</f>
        <v>Alimentício</v>
      </c>
      <c r="D11" s="38" t="str">
        <f>'Apoio CA - CLV'!D11</f>
        <v>Extraordinário</v>
      </c>
      <c r="E11" s="27">
        <v>2300000</v>
      </c>
      <c r="F11" s="27">
        <v>500000</v>
      </c>
      <c r="G11" s="27">
        <v>2500000</v>
      </c>
      <c r="H11" s="20">
        <f>IFERROR((G11-F11)/E11,"")</f>
        <v>0.86956521739130432</v>
      </c>
    </row>
    <row r="12" spans="2:8" s="9" customFormat="1">
      <c r="B12" s="12">
        <v>2</v>
      </c>
      <c r="C12" s="38" t="str">
        <f>'Apoio CA - CLV'!C12</f>
        <v>Alimentício</v>
      </c>
      <c r="D12" s="38" t="str">
        <f>'Apoio CA - CLV'!D12</f>
        <v>Pão de Sal</v>
      </c>
      <c r="E12" s="27">
        <v>3000000</v>
      </c>
      <c r="F12" s="27">
        <v>450000</v>
      </c>
      <c r="G12" s="27">
        <v>1800000</v>
      </c>
      <c r="H12" s="20">
        <f t="shared" ref="H12:H25" si="0">IFERROR((G12-F12)/E12,"")</f>
        <v>0.45</v>
      </c>
    </row>
    <row r="13" spans="2:8" s="9" customFormat="1">
      <c r="B13" s="12">
        <v>3</v>
      </c>
      <c r="C13" s="38" t="str">
        <f>'Apoio CA - CLV'!C13</f>
        <v>Alimentício</v>
      </c>
      <c r="D13" s="38" t="str">
        <f>'Apoio CA - CLV'!D13</f>
        <v>Carresix</v>
      </c>
      <c r="E13" s="27">
        <v>1700000</v>
      </c>
      <c r="F13" s="27">
        <v>200000</v>
      </c>
      <c r="G13" s="27">
        <v>1250000</v>
      </c>
      <c r="H13" s="20">
        <f t="shared" si="0"/>
        <v>0.61764705882352944</v>
      </c>
    </row>
    <row r="14" spans="2:8" s="9" customFormat="1">
      <c r="B14" s="12">
        <v>4</v>
      </c>
      <c r="C14" s="38" t="str">
        <f>'Apoio CA - CLV'!C14</f>
        <v>Alimentício</v>
      </c>
      <c r="D14" s="38" t="str">
        <f>'Apoio CA - CLV'!D14</f>
        <v>Bom e Barato</v>
      </c>
      <c r="E14" s="27">
        <v>2600000</v>
      </c>
      <c r="F14" s="27">
        <v>300000</v>
      </c>
      <c r="G14" s="27">
        <v>1200000</v>
      </c>
      <c r="H14" s="20">
        <f t="shared" si="0"/>
        <v>0.34615384615384615</v>
      </c>
    </row>
    <row r="15" spans="2:8" s="9" customFormat="1">
      <c r="B15" s="12">
        <v>5</v>
      </c>
      <c r="C15" s="38">
        <f>'Apoio CA - CLV'!C15</f>
        <v>0</v>
      </c>
      <c r="D15" s="38">
        <f>'Apoio CA - CLV'!D15</f>
        <v>0</v>
      </c>
      <c r="E15" s="28"/>
      <c r="F15" s="28"/>
      <c r="G15" s="28"/>
      <c r="H15" s="20" t="str">
        <f t="shared" si="0"/>
        <v/>
      </c>
    </row>
    <row r="16" spans="2:8" s="9" customFormat="1">
      <c r="B16" s="12">
        <v>6</v>
      </c>
      <c r="C16" s="38">
        <f>'Apoio CA - CLV'!C16</f>
        <v>0</v>
      </c>
      <c r="D16" s="38">
        <f>'Apoio CA - CLV'!D16</f>
        <v>0</v>
      </c>
      <c r="E16" s="28"/>
      <c r="F16" s="28"/>
      <c r="G16" s="28"/>
      <c r="H16" s="20" t="str">
        <f t="shared" si="0"/>
        <v/>
      </c>
    </row>
    <row r="17" spans="2:8" s="9" customFormat="1">
      <c r="B17" s="12">
        <v>7</v>
      </c>
      <c r="C17" s="38">
        <f>'Apoio CA - CLV'!C17</f>
        <v>0</v>
      </c>
      <c r="D17" s="38">
        <f>'Apoio CA - CLV'!D17</f>
        <v>0</v>
      </c>
      <c r="E17" s="28"/>
      <c r="F17" s="28"/>
      <c r="G17" s="28"/>
      <c r="H17" s="20" t="str">
        <f t="shared" si="0"/>
        <v/>
      </c>
    </row>
    <row r="18" spans="2:8" s="9" customFormat="1">
      <c r="B18" s="12">
        <v>8</v>
      </c>
      <c r="C18" s="38">
        <f>'Apoio CA - CLV'!C18</f>
        <v>0</v>
      </c>
      <c r="D18" s="38">
        <f>'Apoio CA - CLV'!D18</f>
        <v>0</v>
      </c>
      <c r="E18" s="28"/>
      <c r="F18" s="28"/>
      <c r="G18" s="28"/>
      <c r="H18" s="20" t="str">
        <f t="shared" si="0"/>
        <v/>
      </c>
    </row>
    <row r="19" spans="2:8" s="9" customFormat="1">
      <c r="B19" s="12">
        <v>9</v>
      </c>
      <c r="C19" s="38">
        <f>'Apoio CA - CLV'!C19</f>
        <v>0</v>
      </c>
      <c r="D19" s="38">
        <f>'Apoio CA - CLV'!D19</f>
        <v>0</v>
      </c>
      <c r="E19" s="28"/>
      <c r="F19" s="28"/>
      <c r="G19" s="28"/>
      <c r="H19" s="20" t="str">
        <f t="shared" si="0"/>
        <v/>
      </c>
    </row>
    <row r="20" spans="2:8" s="9" customFormat="1">
      <c r="B20" s="12">
        <v>10</v>
      </c>
      <c r="C20" s="38">
        <f>'Apoio CA - CLV'!C20</f>
        <v>0</v>
      </c>
      <c r="D20" s="38">
        <f>'Apoio CA - CLV'!D20</f>
        <v>0</v>
      </c>
      <c r="E20" s="28"/>
      <c r="F20" s="28"/>
      <c r="G20" s="28"/>
      <c r="H20" s="20" t="str">
        <f t="shared" si="0"/>
        <v/>
      </c>
    </row>
    <row r="21" spans="2:8" s="9" customFormat="1">
      <c r="B21" s="12">
        <v>11</v>
      </c>
      <c r="C21" s="38">
        <f>'Apoio CA - CLV'!C21</f>
        <v>0</v>
      </c>
      <c r="D21" s="38">
        <f>'Apoio CA - CLV'!D21</f>
        <v>0</v>
      </c>
      <c r="E21" s="28"/>
      <c r="F21" s="28"/>
      <c r="G21" s="28"/>
      <c r="H21" s="20" t="str">
        <f t="shared" si="0"/>
        <v/>
      </c>
    </row>
    <row r="22" spans="2:8" s="9" customFormat="1">
      <c r="B22" s="12">
        <v>12</v>
      </c>
      <c r="C22" s="38">
        <f>'Apoio CA - CLV'!C22</f>
        <v>0</v>
      </c>
      <c r="D22" s="38">
        <f>'Apoio CA - CLV'!D22</f>
        <v>0</v>
      </c>
      <c r="E22" s="28"/>
      <c r="F22" s="28"/>
      <c r="G22" s="28"/>
      <c r="H22" s="20" t="str">
        <f t="shared" si="0"/>
        <v/>
      </c>
    </row>
    <row r="23" spans="2:8" s="9" customFormat="1">
      <c r="B23" s="12">
        <v>13</v>
      </c>
      <c r="C23" s="38">
        <f>'Apoio CA - CLV'!C23</f>
        <v>0</v>
      </c>
      <c r="D23" s="38">
        <f>'Apoio CA - CLV'!D23</f>
        <v>0</v>
      </c>
      <c r="E23" s="28"/>
      <c r="F23" s="28"/>
      <c r="G23" s="28"/>
      <c r="H23" s="20" t="str">
        <f t="shared" si="0"/>
        <v/>
      </c>
    </row>
    <row r="24" spans="2:8" s="9" customFormat="1">
      <c r="B24" s="12">
        <v>14</v>
      </c>
      <c r="C24" s="38">
        <f>'Apoio CA - CLV'!C24</f>
        <v>0</v>
      </c>
      <c r="D24" s="38">
        <f>'Apoio CA - CLV'!D24</f>
        <v>0</v>
      </c>
      <c r="E24" s="28"/>
      <c r="F24" s="28"/>
      <c r="G24" s="28"/>
      <c r="H24" s="20" t="str">
        <f t="shared" si="0"/>
        <v/>
      </c>
    </row>
    <row r="25" spans="2:8" s="9" customFormat="1">
      <c r="B25" s="12">
        <v>15</v>
      </c>
      <c r="C25" s="38">
        <f>'Apoio CA - CLV'!C25</f>
        <v>0</v>
      </c>
      <c r="D25" s="38">
        <f>'Apoio CA - CLV'!D25</f>
        <v>0</v>
      </c>
      <c r="E25" s="28"/>
      <c r="F25" s="28"/>
      <c r="G25" s="28"/>
      <c r="H25" s="20" t="str">
        <f t="shared" si="0"/>
        <v/>
      </c>
    </row>
  </sheetData>
  <mergeCells count="3">
    <mergeCell ref="B10:C10"/>
    <mergeCell ref="B5:H6"/>
    <mergeCell ref="B8:H8"/>
  </mergeCells>
  <hyperlinks>
    <hyperlink ref="E2" r:id="rId1"/>
    <hyperlink ref="E3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/>
  <dimension ref="A2:N26"/>
  <sheetViews>
    <sheetView showGridLines="0" workbookViewId="0">
      <selection activeCell="A5" sqref="A5:XFD5"/>
    </sheetView>
  </sheetViews>
  <sheetFormatPr baseColWidth="10" defaultColWidth="0" defaultRowHeight="13" x14ac:dyDescent="0"/>
  <cols>
    <col min="1" max="1" width="2.625" style="10" customWidth="1"/>
    <col min="2" max="2" width="2.875" style="10" bestFit="1" customWidth="1"/>
    <col min="3" max="3" width="11.625" style="10" bestFit="1" customWidth="1"/>
    <col min="4" max="4" width="16.25" style="10" bestFit="1" customWidth="1"/>
    <col min="5" max="5" width="10.25" style="10" bestFit="1" customWidth="1"/>
    <col min="6" max="6" width="12.75" style="10" bestFit="1" customWidth="1"/>
    <col min="7" max="7" width="8.25" style="10" bestFit="1" customWidth="1"/>
    <col min="8" max="8" width="8.75" style="10" bestFit="1" customWidth="1"/>
    <col min="9" max="9" width="17.25" style="10" bestFit="1" customWidth="1"/>
    <col min="10" max="10" width="15.875" style="10" bestFit="1" customWidth="1"/>
    <col min="11" max="11" width="13.25" style="10" bestFit="1" customWidth="1"/>
    <col min="12" max="12" width="2.625" style="10" customWidth="1"/>
    <col min="13" max="14" width="0" style="10" hidden="1" customWidth="1"/>
    <col min="15" max="16384" width="9" style="10" hidden="1"/>
  </cols>
  <sheetData>
    <row r="2" spans="2:11" ht="15">
      <c r="E2" s="56" t="s">
        <v>62</v>
      </c>
      <c r="F2" s="57" t="s">
        <v>64</v>
      </c>
    </row>
    <row r="3" spans="2:11" ht="15">
      <c r="E3" s="56" t="s">
        <v>63</v>
      </c>
    </row>
    <row r="5" spans="2:11">
      <c r="B5" s="46" t="s">
        <v>54</v>
      </c>
      <c r="C5" s="46"/>
      <c r="D5" s="46"/>
      <c r="E5" s="46"/>
      <c r="F5" s="46"/>
      <c r="G5" s="46"/>
      <c r="H5" s="46"/>
      <c r="I5" s="46"/>
      <c r="J5" s="46"/>
      <c r="K5" s="46"/>
    </row>
    <row r="6" spans="2:1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2:11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s="3" customFormat="1">
      <c r="B8" s="50" t="s">
        <v>58</v>
      </c>
      <c r="C8" s="50"/>
      <c r="D8" s="50"/>
      <c r="E8" s="50"/>
      <c r="F8" s="50"/>
      <c r="G8" s="50"/>
      <c r="H8" s="50"/>
      <c r="I8" s="50"/>
      <c r="J8" s="50"/>
      <c r="K8" s="50"/>
    </row>
    <row r="9" spans="2:11" s="3" customFormat="1">
      <c r="B9" s="50" t="s">
        <v>59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s="3" customFormat="1">
      <c r="B10" s="50"/>
      <c r="C10" s="50"/>
      <c r="D10" s="50"/>
      <c r="E10" s="50"/>
      <c r="F10" s="50"/>
      <c r="G10" s="50"/>
      <c r="H10" s="50"/>
      <c r="I10" s="50"/>
    </row>
    <row r="11" spans="2:11" s="8" customFormat="1" ht="26">
      <c r="B11" s="48" t="s">
        <v>0</v>
      </c>
      <c r="C11" s="49"/>
      <c r="D11" s="11" t="s">
        <v>7</v>
      </c>
      <c r="E11" s="11" t="s">
        <v>15</v>
      </c>
      <c r="F11" s="11" t="s">
        <v>12</v>
      </c>
      <c r="G11" s="7" t="s">
        <v>4</v>
      </c>
      <c r="H11" s="11" t="s">
        <v>2</v>
      </c>
      <c r="I11" s="11" t="s">
        <v>1</v>
      </c>
      <c r="J11" s="11" t="s">
        <v>13</v>
      </c>
      <c r="K11" s="15" t="s">
        <v>50</v>
      </c>
    </row>
    <row r="12" spans="2:11" s="9" customFormat="1">
      <c r="B12" s="14">
        <v>1</v>
      </c>
      <c r="C12" s="39" t="str">
        <f>'Apoio CA - CLV'!D11</f>
        <v>Extraordinário</v>
      </c>
      <c r="D12" s="26">
        <v>3000000000</v>
      </c>
      <c r="E12" s="31">
        <v>0.2</v>
      </c>
      <c r="F12" s="31">
        <v>0.03</v>
      </c>
      <c r="G12" s="22">
        <f>'Apoio TR - CLV'!H11</f>
        <v>0.86956521739130432</v>
      </c>
      <c r="H12" s="44">
        <f>'Apoio CA - CLV'!K11</f>
        <v>6.6319999999999997</v>
      </c>
      <c r="I12" s="44">
        <f>IFERROR(D12*E12*(G12/(1+F12-G12)),"")</f>
        <v>3252032520.3252025</v>
      </c>
      <c r="J12" s="44">
        <f t="shared" ref="J12:J26" si="0">IFERROR((I12/H12)-1,"")</f>
        <v>490354721.60633332</v>
      </c>
      <c r="K12" s="21">
        <v>8</v>
      </c>
    </row>
    <row r="13" spans="2:11" s="9" customFormat="1">
      <c r="B13" s="14">
        <v>2</v>
      </c>
      <c r="C13" s="39" t="str">
        <f>'Apoio CA - CLV'!D12</f>
        <v>Pão de Sal</v>
      </c>
      <c r="D13" s="26">
        <v>5000000000</v>
      </c>
      <c r="E13" s="31">
        <v>0.15</v>
      </c>
      <c r="F13" s="31">
        <v>0.25</v>
      </c>
      <c r="G13" s="22">
        <f>'Apoio TR - CLV'!H12</f>
        <v>0.45</v>
      </c>
      <c r="H13" s="44">
        <f>'Apoio CA - CLV'!K12</f>
        <v>5.5733333333333333</v>
      </c>
      <c r="I13" s="44">
        <f t="shared" ref="I13:I26" si="1">IFERROR(D13*E13*(G13/(1+F13-G13)),"")</f>
        <v>421875000</v>
      </c>
      <c r="J13" s="44">
        <f t="shared" si="0"/>
        <v>75695274.119617224</v>
      </c>
      <c r="K13" s="21">
        <v>4</v>
      </c>
    </row>
    <row r="14" spans="2:11" s="9" customFormat="1">
      <c r="B14" s="14">
        <v>3</v>
      </c>
      <c r="C14" s="39" t="str">
        <f>'Apoio CA - CLV'!D13</f>
        <v>Carresix</v>
      </c>
      <c r="D14" s="26">
        <v>7000000000</v>
      </c>
      <c r="E14" s="31">
        <v>0.3</v>
      </c>
      <c r="F14" s="31">
        <v>0.09</v>
      </c>
      <c r="G14" s="22">
        <f>'Apoio TR - CLV'!H13</f>
        <v>0.61764705882352944</v>
      </c>
      <c r="H14" s="44">
        <f>'Apoio CA - CLV'!K13</f>
        <v>19.14</v>
      </c>
      <c r="I14" s="44">
        <f t="shared" si="1"/>
        <v>2745952677.4595265</v>
      </c>
      <c r="J14" s="44">
        <f t="shared" si="0"/>
        <v>143466701.06162626</v>
      </c>
      <c r="K14" s="21">
        <v>6</v>
      </c>
    </row>
    <row r="15" spans="2:11" s="9" customFormat="1">
      <c r="B15" s="14">
        <v>4</v>
      </c>
      <c r="C15" s="39" t="str">
        <f>'Apoio CA - CLV'!D14</f>
        <v>Bom e Barato</v>
      </c>
      <c r="D15" s="26">
        <v>2800000000</v>
      </c>
      <c r="E15" s="31">
        <v>0.13</v>
      </c>
      <c r="F15" s="31">
        <v>0.45</v>
      </c>
      <c r="G15" s="22">
        <f>'Apoio TR - CLV'!H14</f>
        <v>0.34615384615384615</v>
      </c>
      <c r="H15" s="44">
        <f>'Apoio CA - CLV'!K14</f>
        <v>3.2533333333333334</v>
      </c>
      <c r="I15" s="44">
        <f t="shared" si="1"/>
        <v>114146341.46341462</v>
      </c>
      <c r="J15" s="44">
        <f t="shared" si="0"/>
        <v>35085964.613754496</v>
      </c>
      <c r="K15" s="21">
        <v>3</v>
      </c>
    </row>
    <row r="16" spans="2:11" s="9" customFormat="1">
      <c r="B16" s="14">
        <v>5</v>
      </c>
      <c r="C16" s="39">
        <f>'Apoio CA - CLV'!D15</f>
        <v>0</v>
      </c>
      <c r="D16" s="26"/>
      <c r="E16" s="31"/>
      <c r="F16" s="31"/>
      <c r="G16" s="22" t="str">
        <f>'Apoio TR - CLV'!H15</f>
        <v/>
      </c>
      <c r="H16" s="44" t="str">
        <f>'Apoio CA - CLV'!K15</f>
        <v/>
      </c>
      <c r="I16" s="44" t="str">
        <f t="shared" si="1"/>
        <v/>
      </c>
      <c r="J16" s="44" t="str">
        <f t="shared" si="0"/>
        <v/>
      </c>
      <c r="K16" s="21"/>
    </row>
    <row r="17" spans="2:11" s="9" customFormat="1">
      <c r="B17" s="14">
        <v>6</v>
      </c>
      <c r="C17" s="39">
        <f>'Apoio CA - CLV'!D16</f>
        <v>0</v>
      </c>
      <c r="D17" s="26"/>
      <c r="E17" s="31"/>
      <c r="F17" s="31"/>
      <c r="G17" s="22" t="str">
        <f>'Apoio TR - CLV'!H16</f>
        <v/>
      </c>
      <c r="H17" s="44" t="str">
        <f>'Apoio CA - CLV'!K16</f>
        <v/>
      </c>
      <c r="I17" s="44" t="str">
        <f t="shared" si="1"/>
        <v/>
      </c>
      <c r="J17" s="44" t="str">
        <f t="shared" si="0"/>
        <v/>
      </c>
      <c r="K17" s="21"/>
    </row>
    <row r="18" spans="2:11" s="9" customFormat="1">
      <c r="B18" s="14">
        <v>7</v>
      </c>
      <c r="C18" s="39">
        <f>'Apoio CA - CLV'!D17</f>
        <v>0</v>
      </c>
      <c r="D18" s="26"/>
      <c r="E18" s="31"/>
      <c r="F18" s="31"/>
      <c r="G18" s="22" t="str">
        <f>'Apoio TR - CLV'!H17</f>
        <v/>
      </c>
      <c r="H18" s="44" t="str">
        <f>'Apoio CA - CLV'!K17</f>
        <v/>
      </c>
      <c r="I18" s="44" t="str">
        <f t="shared" si="1"/>
        <v/>
      </c>
      <c r="J18" s="44" t="str">
        <f t="shared" si="0"/>
        <v/>
      </c>
      <c r="K18" s="21"/>
    </row>
    <row r="19" spans="2:11" s="9" customFormat="1">
      <c r="B19" s="14">
        <v>8</v>
      </c>
      <c r="C19" s="39">
        <f>'Apoio CA - CLV'!D18</f>
        <v>0</v>
      </c>
      <c r="D19" s="26"/>
      <c r="E19" s="31"/>
      <c r="F19" s="31"/>
      <c r="G19" s="22" t="str">
        <f>'Apoio TR - CLV'!H18</f>
        <v/>
      </c>
      <c r="H19" s="44" t="str">
        <f>'Apoio CA - CLV'!K18</f>
        <v/>
      </c>
      <c r="I19" s="44" t="str">
        <f t="shared" si="1"/>
        <v/>
      </c>
      <c r="J19" s="44" t="str">
        <f t="shared" si="0"/>
        <v/>
      </c>
      <c r="K19" s="21"/>
    </row>
    <row r="20" spans="2:11" s="9" customFormat="1">
      <c r="B20" s="14">
        <v>9</v>
      </c>
      <c r="C20" s="39">
        <f>'Apoio CA - CLV'!D19</f>
        <v>0</v>
      </c>
      <c r="D20" s="26"/>
      <c r="E20" s="31"/>
      <c r="F20" s="31"/>
      <c r="G20" s="22" t="str">
        <f>'Apoio TR - CLV'!H19</f>
        <v/>
      </c>
      <c r="H20" s="44" t="str">
        <f>'Apoio CA - CLV'!K19</f>
        <v/>
      </c>
      <c r="I20" s="44" t="str">
        <f t="shared" si="1"/>
        <v/>
      </c>
      <c r="J20" s="44" t="str">
        <f t="shared" si="0"/>
        <v/>
      </c>
      <c r="K20" s="21"/>
    </row>
    <row r="21" spans="2:11" s="9" customFormat="1">
      <c r="B21" s="14">
        <v>10</v>
      </c>
      <c r="C21" s="39">
        <f>'Apoio CA - CLV'!D20</f>
        <v>0</v>
      </c>
      <c r="D21" s="26"/>
      <c r="E21" s="31"/>
      <c r="F21" s="31"/>
      <c r="G21" s="22" t="str">
        <f>'Apoio TR - CLV'!H20</f>
        <v/>
      </c>
      <c r="H21" s="44" t="str">
        <f>'Apoio CA - CLV'!K20</f>
        <v/>
      </c>
      <c r="I21" s="44" t="str">
        <f t="shared" si="1"/>
        <v/>
      </c>
      <c r="J21" s="44" t="str">
        <f t="shared" si="0"/>
        <v/>
      </c>
      <c r="K21" s="21"/>
    </row>
    <row r="22" spans="2:11" s="9" customFormat="1">
      <c r="B22" s="14">
        <v>11</v>
      </c>
      <c r="C22" s="39">
        <f>'Apoio CA - CLV'!D21</f>
        <v>0</v>
      </c>
      <c r="D22" s="26"/>
      <c r="E22" s="31"/>
      <c r="F22" s="31"/>
      <c r="G22" s="22" t="str">
        <f>'Apoio TR - CLV'!H21</f>
        <v/>
      </c>
      <c r="H22" s="44" t="str">
        <f>'Apoio CA - CLV'!K21</f>
        <v/>
      </c>
      <c r="I22" s="44" t="str">
        <f t="shared" si="1"/>
        <v/>
      </c>
      <c r="J22" s="44" t="str">
        <f t="shared" si="0"/>
        <v/>
      </c>
      <c r="K22" s="21"/>
    </row>
    <row r="23" spans="2:11" s="9" customFormat="1">
      <c r="B23" s="14">
        <v>12</v>
      </c>
      <c r="C23" s="39">
        <f>'Apoio CA - CLV'!D22</f>
        <v>0</v>
      </c>
      <c r="D23" s="26"/>
      <c r="E23" s="31"/>
      <c r="F23" s="31"/>
      <c r="G23" s="22" t="str">
        <f>'Apoio TR - CLV'!H22</f>
        <v/>
      </c>
      <c r="H23" s="44" t="str">
        <f>'Apoio CA - CLV'!K22</f>
        <v/>
      </c>
      <c r="I23" s="44" t="str">
        <f t="shared" si="1"/>
        <v/>
      </c>
      <c r="J23" s="44" t="str">
        <f t="shared" si="0"/>
        <v/>
      </c>
      <c r="K23" s="21"/>
    </row>
    <row r="24" spans="2:11" s="9" customFormat="1">
      <c r="B24" s="14">
        <v>13</v>
      </c>
      <c r="C24" s="39">
        <f>'Apoio CA - CLV'!D23</f>
        <v>0</v>
      </c>
      <c r="D24" s="26"/>
      <c r="E24" s="31"/>
      <c r="F24" s="31"/>
      <c r="G24" s="22" t="str">
        <f>'Apoio TR - CLV'!H23</f>
        <v/>
      </c>
      <c r="H24" s="44" t="str">
        <f>'Apoio CA - CLV'!K23</f>
        <v/>
      </c>
      <c r="I24" s="44" t="str">
        <f t="shared" si="1"/>
        <v/>
      </c>
      <c r="J24" s="44" t="str">
        <f t="shared" si="0"/>
        <v/>
      </c>
      <c r="K24" s="21"/>
    </row>
    <row r="25" spans="2:11" s="9" customFormat="1">
      <c r="B25" s="14">
        <v>14</v>
      </c>
      <c r="C25" s="39">
        <f>'Apoio CA - CLV'!D24</f>
        <v>0</v>
      </c>
      <c r="D25" s="26"/>
      <c r="E25" s="31"/>
      <c r="F25" s="31"/>
      <c r="G25" s="22" t="str">
        <f>'Apoio TR - CLV'!H24</f>
        <v/>
      </c>
      <c r="H25" s="44" t="str">
        <f>'Apoio CA - CLV'!K24</f>
        <v/>
      </c>
      <c r="I25" s="44" t="str">
        <f t="shared" si="1"/>
        <v/>
      </c>
      <c r="J25" s="44" t="str">
        <f t="shared" si="0"/>
        <v/>
      </c>
      <c r="K25" s="21"/>
    </row>
    <row r="26" spans="2:11" s="9" customFormat="1">
      <c r="B26" s="14">
        <v>15</v>
      </c>
      <c r="C26" s="39">
        <f>'Apoio CA - CLV'!D25</f>
        <v>0</v>
      </c>
      <c r="D26" s="26"/>
      <c r="E26" s="31"/>
      <c r="F26" s="31"/>
      <c r="G26" s="22" t="str">
        <f>'Apoio TR - CLV'!H25</f>
        <v/>
      </c>
      <c r="H26" s="44" t="str">
        <f>'Apoio CA - CLV'!K25</f>
        <v/>
      </c>
      <c r="I26" s="44" t="str">
        <f t="shared" si="1"/>
        <v/>
      </c>
      <c r="J26" s="44" t="str">
        <f t="shared" si="0"/>
        <v/>
      </c>
      <c r="K26" s="21"/>
    </row>
  </sheetData>
  <mergeCells count="5">
    <mergeCell ref="B11:C11"/>
    <mergeCell ref="B5:K6"/>
    <mergeCell ref="B10:I10"/>
    <mergeCell ref="B8:K8"/>
    <mergeCell ref="B9:K9"/>
  </mergeCells>
  <dataValidations count="1">
    <dataValidation type="list" allowBlank="1" showInputMessage="1" showErrorMessage="1" sqref="K12:K26">
      <formula1>"10,9,8,7,6,5,4,3,2,1"</formula1>
    </dataValidation>
  </dataValidations>
  <hyperlinks>
    <hyperlink ref="E2" r:id="rId1"/>
    <hyperlink ref="E3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/>
  <dimension ref="A2:J26"/>
  <sheetViews>
    <sheetView showGridLines="0" showZeros="0" topLeftCell="XFD1" workbookViewId="0"/>
  </sheetViews>
  <sheetFormatPr baseColWidth="10" defaultColWidth="0" defaultRowHeight="13" x14ac:dyDescent="0"/>
  <cols>
    <col min="1" max="1" width="2.75" style="3" customWidth="1"/>
    <col min="2" max="2" width="2.875" style="3" bestFit="1" customWidth="1"/>
    <col min="3" max="3" width="11.625" style="3" bestFit="1" customWidth="1"/>
    <col min="4" max="4" width="7.75" style="3" bestFit="1" customWidth="1"/>
    <col min="5" max="5" width="14.75" style="3" bestFit="1" customWidth="1"/>
    <col min="6" max="6" width="14.25" style="3" bestFit="1" customWidth="1"/>
    <col min="7" max="7" width="17.375" style="3" bestFit="1" customWidth="1"/>
    <col min="8" max="8" width="12" style="3" bestFit="1" customWidth="1"/>
    <col min="9" max="9" width="18.125" style="3" bestFit="1" customWidth="1"/>
    <col min="10" max="10" width="2.75" style="3" customWidth="1"/>
    <col min="11" max="16384" width="9" style="3" hidden="1"/>
  </cols>
  <sheetData>
    <row r="2" spans="2:9">
      <c r="B2" s="51" t="s">
        <v>55</v>
      </c>
      <c r="C2" s="51"/>
      <c r="D2" s="51"/>
      <c r="E2" s="51"/>
      <c r="F2" s="51"/>
      <c r="G2" s="51"/>
      <c r="H2" s="51"/>
      <c r="I2" s="51"/>
    </row>
    <row r="3" spans="2:9">
      <c r="B3" s="51"/>
      <c r="C3" s="51"/>
      <c r="D3" s="51"/>
      <c r="E3" s="51"/>
      <c r="F3" s="51"/>
      <c r="G3" s="51"/>
      <c r="H3" s="51"/>
      <c r="I3" s="51"/>
    </row>
    <row r="4" spans="2:9">
      <c r="B4" s="4"/>
      <c r="C4" s="4"/>
      <c r="D4" s="4"/>
      <c r="E4" s="4"/>
      <c r="F4" s="4"/>
      <c r="G4" s="4"/>
      <c r="H4" s="4"/>
      <c r="I4" s="4"/>
    </row>
    <row r="5" spans="2:9">
      <c r="B5" s="50" t="s">
        <v>60</v>
      </c>
      <c r="C5" s="50"/>
      <c r="D5" s="50"/>
      <c r="E5" s="50"/>
      <c r="F5" s="50"/>
      <c r="G5" s="50"/>
      <c r="H5" s="50"/>
      <c r="I5" s="50"/>
    </row>
    <row r="6" spans="2:9">
      <c r="B6" s="52" t="s">
        <v>61</v>
      </c>
      <c r="C6" s="52"/>
      <c r="D6" s="52"/>
      <c r="E6" s="52"/>
      <c r="F6" s="52"/>
      <c r="G6" s="52"/>
      <c r="H6" s="52"/>
      <c r="I6" s="52"/>
    </row>
    <row r="8" spans="2:9" s="1" customFormat="1" ht="16.75" customHeight="1">
      <c r="B8" s="53" t="s">
        <v>27</v>
      </c>
      <c r="C8" s="53"/>
      <c r="D8" s="53" t="s">
        <v>30</v>
      </c>
      <c r="E8" s="53" t="s">
        <v>46</v>
      </c>
      <c r="F8" s="53"/>
      <c r="G8" s="53"/>
      <c r="H8" s="53" t="s">
        <v>25</v>
      </c>
      <c r="I8" s="53" t="s">
        <v>26</v>
      </c>
    </row>
    <row r="9" spans="2:9" s="1" customFormat="1" ht="39">
      <c r="B9" s="53"/>
      <c r="C9" s="53"/>
      <c r="D9" s="53"/>
      <c r="E9" s="17" t="s">
        <v>31</v>
      </c>
      <c r="F9" s="17" t="s">
        <v>45</v>
      </c>
      <c r="G9" s="17" t="s">
        <v>32</v>
      </c>
      <c r="H9" s="53"/>
      <c r="I9" s="53"/>
    </row>
    <row r="10" spans="2:9" s="1" customFormat="1">
      <c r="B10" s="53"/>
      <c r="C10" s="53"/>
      <c r="D10" s="54" t="s">
        <v>14</v>
      </c>
      <c r="E10" s="54"/>
      <c r="F10" s="54"/>
      <c r="G10" s="54"/>
      <c r="H10" s="54"/>
      <c r="I10" s="53"/>
    </row>
    <row r="11" spans="2:9" s="1" customFormat="1" ht="15" customHeight="1">
      <c r="B11" s="53"/>
      <c r="C11" s="53"/>
      <c r="D11" s="19">
        <v>0.7</v>
      </c>
      <c r="E11" s="19">
        <v>0.05</v>
      </c>
      <c r="F11" s="19">
        <v>0.1</v>
      </c>
      <c r="G11" s="19">
        <v>0.1</v>
      </c>
      <c r="H11" s="19">
        <v>0.05</v>
      </c>
      <c r="I11" s="53"/>
    </row>
    <row r="12" spans="2:9" s="2" customFormat="1">
      <c r="B12" s="6">
        <v>1</v>
      </c>
      <c r="C12" s="39" t="str">
        <f>'Apoio CA - CLV'!D11</f>
        <v>Extraordinário</v>
      </c>
      <c r="D12" s="41">
        <f>'Apoio CLV'!K12</f>
        <v>8</v>
      </c>
      <c r="E12" s="33">
        <v>9</v>
      </c>
      <c r="F12" s="33">
        <v>9</v>
      </c>
      <c r="G12" s="33">
        <v>8</v>
      </c>
      <c r="H12" s="33">
        <v>8</v>
      </c>
      <c r="I12" s="40">
        <f>($D$11*D12)+($E$11*E12)+($F$11*F12)+($G$11*G12)+($H$11*H12)</f>
        <v>8.15</v>
      </c>
    </row>
    <row r="13" spans="2:9" s="2" customFormat="1">
      <c r="B13" s="6">
        <v>2</v>
      </c>
      <c r="C13" s="39" t="str">
        <f>'Apoio CA - CLV'!D12</f>
        <v>Pão de Sal</v>
      </c>
      <c r="D13" s="41">
        <f>'Apoio CLV'!K13</f>
        <v>4</v>
      </c>
      <c r="E13" s="33">
        <v>3</v>
      </c>
      <c r="F13" s="33">
        <v>7</v>
      </c>
      <c r="G13" s="33">
        <v>3</v>
      </c>
      <c r="H13" s="33">
        <v>3</v>
      </c>
      <c r="I13" s="40">
        <f t="shared" ref="I13:I15" si="0">($D$11*D13)+($E$11*E13)+($F$11*F13)+($G$11*G13)+($H$11*H13)</f>
        <v>4.1000000000000005</v>
      </c>
    </row>
    <row r="14" spans="2:9" s="2" customFormat="1">
      <c r="B14" s="6">
        <v>3</v>
      </c>
      <c r="C14" s="39" t="str">
        <f>'Apoio CA - CLV'!D13</f>
        <v>Carresix</v>
      </c>
      <c r="D14" s="41">
        <f>'Apoio CLV'!K14</f>
        <v>6</v>
      </c>
      <c r="E14" s="33">
        <v>8</v>
      </c>
      <c r="F14" s="33">
        <v>7</v>
      </c>
      <c r="G14" s="33">
        <v>9</v>
      </c>
      <c r="H14" s="33">
        <v>9</v>
      </c>
      <c r="I14" s="40">
        <f t="shared" si="0"/>
        <v>6.65</v>
      </c>
    </row>
    <row r="15" spans="2:9" s="2" customFormat="1">
      <c r="B15" s="6">
        <v>4</v>
      </c>
      <c r="C15" s="39" t="str">
        <f>'Apoio CA - CLV'!D14</f>
        <v>Bom e Barato</v>
      </c>
      <c r="D15" s="41">
        <f>'Apoio CLV'!K15</f>
        <v>3</v>
      </c>
      <c r="E15" s="33">
        <v>2</v>
      </c>
      <c r="F15" s="33">
        <v>2</v>
      </c>
      <c r="G15" s="33">
        <v>4</v>
      </c>
      <c r="H15" s="33">
        <v>4</v>
      </c>
      <c r="I15" s="40">
        <f t="shared" si="0"/>
        <v>3</v>
      </c>
    </row>
    <row r="16" spans="2:9" s="2" customFormat="1">
      <c r="B16" s="6">
        <v>5</v>
      </c>
      <c r="C16" s="39">
        <f>'Apoio CA - CLV'!D15</f>
        <v>0</v>
      </c>
      <c r="D16" s="41">
        <f>'Apoio CLV'!K16</f>
        <v>0</v>
      </c>
      <c r="E16" s="33"/>
      <c r="F16" s="33"/>
      <c r="G16" s="33"/>
      <c r="H16" s="33"/>
      <c r="I16" s="40">
        <f t="shared" ref="I16:I26" si="1">($D$11*D16)+($E$11*E16)+($F$11*F16)+($H$11*H16)</f>
        <v>0</v>
      </c>
    </row>
    <row r="17" spans="2:9" s="2" customFormat="1">
      <c r="B17" s="6">
        <v>6</v>
      </c>
      <c r="C17" s="39">
        <f>'Apoio CA - CLV'!D16</f>
        <v>0</v>
      </c>
      <c r="D17" s="41">
        <f>'Apoio CLV'!K17</f>
        <v>0</v>
      </c>
      <c r="E17" s="33"/>
      <c r="F17" s="33"/>
      <c r="G17" s="33"/>
      <c r="H17" s="33"/>
      <c r="I17" s="40">
        <f t="shared" si="1"/>
        <v>0</v>
      </c>
    </row>
    <row r="18" spans="2:9" s="2" customFormat="1">
      <c r="B18" s="6">
        <v>7</v>
      </c>
      <c r="C18" s="39">
        <f>'Apoio CA - CLV'!D17</f>
        <v>0</v>
      </c>
      <c r="D18" s="41">
        <f>'Apoio CLV'!K18</f>
        <v>0</v>
      </c>
      <c r="E18" s="33"/>
      <c r="F18" s="33"/>
      <c r="G18" s="33"/>
      <c r="H18" s="33"/>
      <c r="I18" s="40">
        <f t="shared" si="1"/>
        <v>0</v>
      </c>
    </row>
    <row r="19" spans="2:9" s="2" customFormat="1">
      <c r="B19" s="6">
        <v>8</v>
      </c>
      <c r="C19" s="39">
        <f>'Apoio CA - CLV'!D18</f>
        <v>0</v>
      </c>
      <c r="D19" s="41">
        <f>'Apoio CLV'!K19</f>
        <v>0</v>
      </c>
      <c r="E19" s="33"/>
      <c r="F19" s="33"/>
      <c r="G19" s="33"/>
      <c r="H19" s="33"/>
      <c r="I19" s="40">
        <f t="shared" si="1"/>
        <v>0</v>
      </c>
    </row>
    <row r="20" spans="2:9" s="2" customFormat="1">
      <c r="B20" s="6">
        <v>9</v>
      </c>
      <c r="C20" s="39">
        <f>'Apoio CA - CLV'!D19</f>
        <v>0</v>
      </c>
      <c r="D20" s="41">
        <f>'Apoio CLV'!K20</f>
        <v>0</v>
      </c>
      <c r="E20" s="33"/>
      <c r="F20" s="33"/>
      <c r="G20" s="33"/>
      <c r="H20" s="33"/>
      <c r="I20" s="40">
        <f t="shared" si="1"/>
        <v>0</v>
      </c>
    </row>
    <row r="21" spans="2:9" s="2" customFormat="1">
      <c r="B21" s="6">
        <v>10</v>
      </c>
      <c r="C21" s="39">
        <f>'Apoio CA - CLV'!D20</f>
        <v>0</v>
      </c>
      <c r="D21" s="41">
        <f>'Apoio CLV'!K21</f>
        <v>0</v>
      </c>
      <c r="E21" s="33"/>
      <c r="F21" s="33"/>
      <c r="G21" s="33"/>
      <c r="H21" s="33"/>
      <c r="I21" s="40">
        <f t="shared" si="1"/>
        <v>0</v>
      </c>
    </row>
    <row r="22" spans="2:9" s="2" customFormat="1">
      <c r="B22" s="6">
        <v>11</v>
      </c>
      <c r="C22" s="39">
        <f>'Apoio CA - CLV'!D21</f>
        <v>0</v>
      </c>
      <c r="D22" s="41">
        <f>'Apoio CLV'!K22</f>
        <v>0</v>
      </c>
      <c r="E22" s="33"/>
      <c r="F22" s="33"/>
      <c r="G22" s="33"/>
      <c r="H22" s="33"/>
      <c r="I22" s="40">
        <f>($D$11*D22)+($E$11*E22)+($F$11*F22)+($H$11*H22)</f>
        <v>0</v>
      </c>
    </row>
    <row r="23" spans="2:9" s="2" customFormat="1">
      <c r="B23" s="6">
        <v>12</v>
      </c>
      <c r="C23" s="39">
        <f>'Apoio CA - CLV'!D22</f>
        <v>0</v>
      </c>
      <c r="D23" s="41">
        <f>'Apoio CLV'!K23</f>
        <v>0</v>
      </c>
      <c r="E23" s="33"/>
      <c r="F23" s="33"/>
      <c r="G23" s="33"/>
      <c r="H23" s="33"/>
      <c r="I23" s="40">
        <f t="shared" si="1"/>
        <v>0</v>
      </c>
    </row>
    <row r="24" spans="2:9" s="2" customFormat="1">
      <c r="B24" s="6">
        <v>13</v>
      </c>
      <c r="C24" s="39">
        <f>'Apoio CA - CLV'!D23</f>
        <v>0</v>
      </c>
      <c r="D24" s="41">
        <f>'Apoio CLV'!K24</f>
        <v>0</v>
      </c>
      <c r="E24" s="33"/>
      <c r="F24" s="33"/>
      <c r="G24" s="33"/>
      <c r="H24" s="33"/>
      <c r="I24" s="40">
        <f t="shared" si="1"/>
        <v>0</v>
      </c>
    </row>
    <row r="25" spans="2:9" s="2" customFormat="1">
      <c r="B25" s="6">
        <v>14</v>
      </c>
      <c r="C25" s="39">
        <f>'Apoio CA - CLV'!D24</f>
        <v>0</v>
      </c>
      <c r="D25" s="41">
        <f>'Apoio CLV'!K25</f>
        <v>0</v>
      </c>
      <c r="E25" s="33"/>
      <c r="F25" s="33"/>
      <c r="G25" s="33"/>
      <c r="H25" s="33"/>
      <c r="I25" s="40">
        <f t="shared" si="1"/>
        <v>0</v>
      </c>
    </row>
    <row r="26" spans="2:9" s="2" customFormat="1">
      <c r="B26" s="6">
        <v>15</v>
      </c>
      <c r="C26" s="39">
        <f>'Apoio CA - CLV'!D25</f>
        <v>0</v>
      </c>
      <c r="D26" s="41">
        <f>'Apoio CLV'!K26</f>
        <v>0</v>
      </c>
      <c r="E26" s="33"/>
      <c r="F26" s="33"/>
      <c r="G26" s="33"/>
      <c r="H26" s="33"/>
      <c r="I26" s="40">
        <f t="shared" si="1"/>
        <v>0</v>
      </c>
    </row>
  </sheetData>
  <mergeCells count="9">
    <mergeCell ref="B2:I3"/>
    <mergeCell ref="B5:I5"/>
    <mergeCell ref="B6:I6"/>
    <mergeCell ref="B8:C11"/>
    <mergeCell ref="I8:I11"/>
    <mergeCell ref="D10:H10"/>
    <mergeCell ref="D8:D9"/>
    <mergeCell ref="E8:G8"/>
    <mergeCell ref="H8:H9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workbookViewId="0">
      <selection activeCell="A5" sqref="A5:XFD5"/>
    </sheetView>
  </sheetViews>
  <sheetFormatPr baseColWidth="10" defaultColWidth="0" defaultRowHeight="13" x14ac:dyDescent="0"/>
  <cols>
    <col min="1" max="1" width="2.625" style="3" customWidth="1"/>
    <col min="2" max="2" width="2.875" style="3" bestFit="1" customWidth="1"/>
    <col min="3" max="3" width="11.625" style="3" bestFit="1" customWidth="1"/>
    <col min="4" max="4" width="10.625" style="3" bestFit="1" customWidth="1"/>
    <col min="5" max="5" width="11.125" style="3" bestFit="1" customWidth="1"/>
    <col min="6" max="6" width="11.5" style="3" bestFit="1" customWidth="1"/>
    <col min="7" max="7" width="16.5" style="3" bestFit="1" customWidth="1"/>
    <col min="8" max="8" width="13.75" style="3" bestFit="1" customWidth="1"/>
    <col min="9" max="9" width="19.5" style="3" bestFit="1" customWidth="1"/>
    <col min="10" max="10" width="15.25" style="3" bestFit="1" customWidth="1"/>
    <col min="11" max="11" width="10.75" style="3" bestFit="1" customWidth="1"/>
    <col min="12" max="12" width="2.625" style="3" customWidth="1"/>
    <col min="13" max="21" width="0" style="3" hidden="1" customWidth="1"/>
    <col min="22" max="16384" width="9" style="3" hidden="1"/>
  </cols>
  <sheetData>
    <row r="1" spans="2:11" s="10" customFormat="1"/>
    <row r="2" spans="2:11" s="10" customFormat="1" ht="15">
      <c r="E2" s="56" t="s">
        <v>62</v>
      </c>
      <c r="F2" s="57" t="s">
        <v>64</v>
      </c>
    </row>
    <row r="3" spans="2:11" s="10" customFormat="1" ht="15">
      <c r="E3" s="56" t="s">
        <v>63</v>
      </c>
    </row>
    <row r="4" spans="2:11" s="10" customFormat="1"/>
    <row r="5" spans="2:11">
      <c r="B5" s="51" t="s">
        <v>56</v>
      </c>
      <c r="C5" s="51"/>
      <c r="D5" s="51"/>
      <c r="E5" s="51"/>
      <c r="F5" s="51"/>
      <c r="G5" s="51"/>
      <c r="H5" s="51"/>
      <c r="I5" s="51"/>
      <c r="J5" s="51"/>
      <c r="K5" s="51"/>
    </row>
    <row r="6" spans="2:11"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2:11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>
      <c r="B8" s="50" t="s">
        <v>60</v>
      </c>
      <c r="C8" s="50"/>
      <c r="D8" s="50"/>
      <c r="E8" s="50"/>
      <c r="F8" s="50"/>
      <c r="G8" s="50"/>
      <c r="H8" s="50"/>
      <c r="I8" s="50"/>
      <c r="J8" s="50"/>
      <c r="K8" s="50"/>
    </row>
    <row r="9" spans="2:11">
      <c r="B9" s="52" t="s">
        <v>61</v>
      </c>
      <c r="C9" s="52"/>
      <c r="D9" s="52"/>
      <c r="E9" s="52"/>
      <c r="F9" s="52"/>
      <c r="G9" s="52"/>
      <c r="H9" s="52"/>
      <c r="I9" s="52"/>
      <c r="J9" s="52"/>
      <c r="K9" s="52"/>
    </row>
    <row r="11" spans="2:11" s="1" customFormat="1">
      <c r="B11" s="53" t="s">
        <v>27</v>
      </c>
      <c r="C11" s="53"/>
      <c r="D11" s="53" t="s">
        <v>38</v>
      </c>
      <c r="E11" s="53"/>
      <c r="F11" s="53"/>
      <c r="G11" s="53"/>
      <c r="H11" s="53" t="s">
        <v>39</v>
      </c>
      <c r="I11" s="53" t="s">
        <v>28</v>
      </c>
      <c r="J11" s="53" t="s">
        <v>29</v>
      </c>
      <c r="K11" s="53" t="s">
        <v>9</v>
      </c>
    </row>
    <row r="12" spans="2:11" s="1" customFormat="1" ht="26">
      <c r="B12" s="53"/>
      <c r="C12" s="53"/>
      <c r="D12" s="16" t="s">
        <v>16</v>
      </c>
      <c r="E12" s="16" t="s">
        <v>17</v>
      </c>
      <c r="F12" s="16" t="s">
        <v>18</v>
      </c>
      <c r="G12" s="16" t="s">
        <v>19</v>
      </c>
      <c r="H12" s="53"/>
      <c r="I12" s="53"/>
      <c r="J12" s="53"/>
      <c r="K12" s="53"/>
    </row>
    <row r="13" spans="2:11" s="1" customFormat="1">
      <c r="B13" s="53"/>
      <c r="C13" s="53"/>
      <c r="D13" s="53" t="s">
        <v>14</v>
      </c>
      <c r="E13" s="53"/>
      <c r="F13" s="53"/>
      <c r="G13" s="53"/>
      <c r="H13" s="53"/>
      <c r="I13" s="53"/>
      <c r="J13" s="53"/>
      <c r="K13" s="53"/>
    </row>
    <row r="14" spans="2:11" s="1" customFormat="1">
      <c r="B14" s="53"/>
      <c r="C14" s="53"/>
      <c r="D14" s="19">
        <v>0.15</v>
      </c>
      <c r="E14" s="19">
        <v>0.15</v>
      </c>
      <c r="F14" s="19">
        <v>0.15</v>
      </c>
      <c r="G14" s="19">
        <v>0.15</v>
      </c>
      <c r="H14" s="19">
        <v>0.2</v>
      </c>
      <c r="I14" s="19">
        <v>0.1</v>
      </c>
      <c r="J14" s="19">
        <v>0.1</v>
      </c>
      <c r="K14" s="53"/>
    </row>
    <row r="15" spans="2:11" s="2" customFormat="1">
      <c r="B15" s="6">
        <v>1</v>
      </c>
      <c r="C15" s="39" t="str">
        <f>'Apoio CA - CLV'!D11</f>
        <v>Extraordinário</v>
      </c>
      <c r="D15" s="33">
        <v>8</v>
      </c>
      <c r="E15" s="33">
        <v>3</v>
      </c>
      <c r="F15" s="33">
        <v>2</v>
      </c>
      <c r="G15" s="33">
        <v>8</v>
      </c>
      <c r="H15" s="33">
        <v>9</v>
      </c>
      <c r="I15" s="33">
        <v>8</v>
      </c>
      <c r="J15" s="33">
        <v>7</v>
      </c>
      <c r="K15" s="40">
        <f>($D$14*D15)+($E$14*E15)+($F$14*F15)+($G$14*G15)+($H$14*H15)+($I$14*I15)+($J$14*J15)</f>
        <v>6.45</v>
      </c>
    </row>
    <row r="16" spans="2:11" s="2" customFormat="1">
      <c r="B16" s="6">
        <v>2</v>
      </c>
      <c r="C16" s="39" t="str">
        <f>'Apoio CA - CLV'!D12</f>
        <v>Pão de Sal</v>
      </c>
      <c r="D16" s="33">
        <v>3</v>
      </c>
      <c r="E16" s="33">
        <v>8</v>
      </c>
      <c r="F16" s="33">
        <v>7</v>
      </c>
      <c r="G16" s="33">
        <v>4</v>
      </c>
      <c r="H16" s="33">
        <v>3</v>
      </c>
      <c r="I16" s="33">
        <v>7</v>
      </c>
      <c r="J16" s="33">
        <v>2</v>
      </c>
      <c r="K16" s="40">
        <f t="shared" ref="K16:K29" si="0">($D$14*D16)+($E$14*E16)+($F$14*F16)+($G$14*G16)+($H$14*H16)+($I$14*I16)+($J$14*J16)</f>
        <v>4.8000000000000007</v>
      </c>
    </row>
    <row r="17" spans="2:11" s="2" customFormat="1">
      <c r="B17" s="6">
        <v>3</v>
      </c>
      <c r="C17" s="39" t="str">
        <f>'Apoio CA - CLV'!D13</f>
        <v>Carresix</v>
      </c>
      <c r="D17" s="33">
        <v>9</v>
      </c>
      <c r="E17" s="33">
        <v>4</v>
      </c>
      <c r="F17" s="33">
        <v>3</v>
      </c>
      <c r="G17" s="33">
        <v>9</v>
      </c>
      <c r="H17" s="33">
        <v>10</v>
      </c>
      <c r="I17" s="33">
        <v>3</v>
      </c>
      <c r="J17" s="33">
        <v>9</v>
      </c>
      <c r="K17" s="40">
        <f t="shared" si="0"/>
        <v>6.9499999999999993</v>
      </c>
    </row>
    <row r="18" spans="2:11" s="2" customFormat="1">
      <c r="B18" s="6">
        <v>4</v>
      </c>
      <c r="C18" s="39" t="str">
        <f>'Apoio CA - CLV'!D14</f>
        <v>Bom e Barato</v>
      </c>
      <c r="D18" s="33">
        <v>2</v>
      </c>
      <c r="E18" s="33">
        <v>9</v>
      </c>
      <c r="F18" s="33">
        <v>9</v>
      </c>
      <c r="G18" s="33">
        <v>2</v>
      </c>
      <c r="H18" s="33">
        <v>2</v>
      </c>
      <c r="I18" s="33">
        <v>9</v>
      </c>
      <c r="J18" s="33">
        <v>1</v>
      </c>
      <c r="K18" s="40">
        <f t="shared" si="0"/>
        <v>4.6999999999999993</v>
      </c>
    </row>
    <row r="19" spans="2:11" s="2" customFormat="1">
      <c r="B19" s="6">
        <v>5</v>
      </c>
      <c r="C19" s="39">
        <f>'Apoio CA - CLV'!D15</f>
        <v>0</v>
      </c>
      <c r="D19" s="33"/>
      <c r="E19" s="33"/>
      <c r="F19" s="33"/>
      <c r="G19" s="33"/>
      <c r="H19" s="33"/>
      <c r="I19" s="33"/>
      <c r="J19" s="33"/>
      <c r="K19" s="40">
        <f>($D$14*D19)+($E$14*E19)+($F$14*F19)+($G$14*G19)+($H$14*H19)+($I$14*I19)+($J$14*J19)</f>
        <v>0</v>
      </c>
    </row>
    <row r="20" spans="2:11" s="2" customFormat="1">
      <c r="B20" s="6">
        <v>6</v>
      </c>
      <c r="C20" s="39">
        <f>'Apoio CA - CLV'!D16</f>
        <v>0</v>
      </c>
      <c r="D20" s="33"/>
      <c r="E20" s="33"/>
      <c r="F20" s="33"/>
      <c r="G20" s="33"/>
      <c r="H20" s="33"/>
      <c r="I20" s="33"/>
      <c r="J20" s="33"/>
      <c r="K20" s="40">
        <f t="shared" si="0"/>
        <v>0</v>
      </c>
    </row>
    <row r="21" spans="2:11" s="2" customFormat="1">
      <c r="B21" s="6">
        <v>7</v>
      </c>
      <c r="C21" s="39">
        <f>'Apoio CA - CLV'!D17</f>
        <v>0</v>
      </c>
      <c r="D21" s="33"/>
      <c r="E21" s="33"/>
      <c r="F21" s="33"/>
      <c r="G21" s="33"/>
      <c r="H21" s="33"/>
      <c r="I21" s="33"/>
      <c r="J21" s="33"/>
      <c r="K21" s="40">
        <f t="shared" si="0"/>
        <v>0</v>
      </c>
    </row>
    <row r="22" spans="2:11" s="2" customFormat="1">
      <c r="B22" s="6">
        <v>8</v>
      </c>
      <c r="C22" s="39">
        <f>'Apoio CA - CLV'!D18</f>
        <v>0</v>
      </c>
      <c r="D22" s="33"/>
      <c r="E22" s="33"/>
      <c r="F22" s="33"/>
      <c r="G22" s="33"/>
      <c r="H22" s="33"/>
      <c r="I22" s="33"/>
      <c r="J22" s="33"/>
      <c r="K22" s="40">
        <f t="shared" si="0"/>
        <v>0</v>
      </c>
    </row>
    <row r="23" spans="2:11" s="2" customFormat="1">
      <c r="B23" s="6">
        <v>9</v>
      </c>
      <c r="C23" s="39">
        <f>'Apoio CA - CLV'!D19</f>
        <v>0</v>
      </c>
      <c r="D23" s="33"/>
      <c r="E23" s="33"/>
      <c r="F23" s="33"/>
      <c r="G23" s="33"/>
      <c r="H23" s="33"/>
      <c r="I23" s="33"/>
      <c r="J23" s="33"/>
      <c r="K23" s="40">
        <f t="shared" si="0"/>
        <v>0</v>
      </c>
    </row>
    <row r="24" spans="2:11" s="2" customFormat="1">
      <c r="B24" s="6">
        <v>10</v>
      </c>
      <c r="C24" s="39">
        <f>'Apoio CA - CLV'!D20</f>
        <v>0</v>
      </c>
      <c r="D24" s="33"/>
      <c r="E24" s="33"/>
      <c r="F24" s="33"/>
      <c r="G24" s="33"/>
      <c r="H24" s="33"/>
      <c r="I24" s="33"/>
      <c r="J24" s="33"/>
      <c r="K24" s="40">
        <f t="shared" si="0"/>
        <v>0</v>
      </c>
    </row>
    <row r="25" spans="2:11" s="2" customFormat="1">
      <c r="B25" s="6">
        <v>11</v>
      </c>
      <c r="C25" s="39">
        <f>'Apoio CA - CLV'!D21</f>
        <v>0</v>
      </c>
      <c r="D25" s="33"/>
      <c r="E25" s="33"/>
      <c r="F25" s="33"/>
      <c r="G25" s="33"/>
      <c r="H25" s="33"/>
      <c r="I25" s="33"/>
      <c r="J25" s="33"/>
      <c r="K25" s="40">
        <f t="shared" si="0"/>
        <v>0</v>
      </c>
    </row>
    <row r="26" spans="2:11" s="2" customFormat="1">
      <c r="B26" s="6">
        <v>12</v>
      </c>
      <c r="C26" s="39">
        <f>'Apoio CA - CLV'!D22</f>
        <v>0</v>
      </c>
      <c r="D26" s="33"/>
      <c r="E26" s="33"/>
      <c r="F26" s="33"/>
      <c r="G26" s="33"/>
      <c r="H26" s="33"/>
      <c r="I26" s="33"/>
      <c r="J26" s="33"/>
      <c r="K26" s="40">
        <f t="shared" si="0"/>
        <v>0</v>
      </c>
    </row>
    <row r="27" spans="2:11" s="2" customFormat="1">
      <c r="B27" s="6">
        <v>13</v>
      </c>
      <c r="C27" s="39">
        <f>'Apoio CA - CLV'!D23</f>
        <v>0</v>
      </c>
      <c r="D27" s="33"/>
      <c r="E27" s="33"/>
      <c r="F27" s="33"/>
      <c r="G27" s="33"/>
      <c r="H27" s="33"/>
      <c r="I27" s="33"/>
      <c r="J27" s="33"/>
      <c r="K27" s="40">
        <f t="shared" si="0"/>
        <v>0</v>
      </c>
    </row>
    <row r="28" spans="2:11" s="2" customFormat="1">
      <c r="B28" s="6">
        <v>14</v>
      </c>
      <c r="C28" s="39">
        <f>'Apoio CA - CLV'!D24</f>
        <v>0</v>
      </c>
      <c r="D28" s="33"/>
      <c r="E28" s="33"/>
      <c r="F28" s="33"/>
      <c r="G28" s="33"/>
      <c r="H28" s="33"/>
      <c r="I28" s="33"/>
      <c r="J28" s="33"/>
      <c r="K28" s="40">
        <f t="shared" si="0"/>
        <v>0</v>
      </c>
    </row>
    <row r="29" spans="2:11" s="2" customFormat="1">
      <c r="B29" s="6">
        <v>15</v>
      </c>
      <c r="C29" s="39">
        <f>'Apoio CA - CLV'!D25</f>
        <v>0</v>
      </c>
      <c r="D29" s="33"/>
      <c r="E29" s="33"/>
      <c r="F29" s="33"/>
      <c r="G29" s="33"/>
      <c r="H29" s="33"/>
      <c r="I29" s="33"/>
      <c r="J29" s="33"/>
      <c r="K29" s="40">
        <f t="shared" si="0"/>
        <v>0</v>
      </c>
    </row>
  </sheetData>
  <mergeCells count="10">
    <mergeCell ref="B5:K6"/>
    <mergeCell ref="B11:C14"/>
    <mergeCell ref="K11:K14"/>
    <mergeCell ref="D13:J13"/>
    <mergeCell ref="D11:G11"/>
    <mergeCell ref="H11:H12"/>
    <mergeCell ref="J11:J12"/>
    <mergeCell ref="I11:I12"/>
    <mergeCell ref="B8:K8"/>
    <mergeCell ref="B9:K9"/>
  </mergeCells>
  <conditionalFormatting sqref="K15:K29">
    <cfRule type="cellIs" dxfId="0" priority="1" operator="equal">
      <formula>0</formula>
    </cfRule>
  </conditionalFormatting>
  <hyperlinks>
    <hyperlink ref="E2" r:id="rId1"/>
    <hyperlink ref="E3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showGridLines="0" showZeros="0" workbookViewId="0">
      <selection activeCell="C19" sqref="C19"/>
    </sheetView>
  </sheetViews>
  <sheetFormatPr baseColWidth="10" defaultColWidth="0" defaultRowHeight="13" x14ac:dyDescent="0"/>
  <cols>
    <col min="1" max="1" width="2.625" style="10" customWidth="1"/>
    <col min="2" max="2" width="2.875" style="10" bestFit="1" customWidth="1"/>
    <col min="3" max="3" width="11.625" style="10" bestFit="1" customWidth="1"/>
    <col min="4" max="4" width="10.625" style="10" bestFit="1" customWidth="1"/>
    <col min="5" max="5" width="10.75" style="10" bestFit="1" customWidth="1"/>
    <col min="6" max="6" width="2.625" style="10" customWidth="1"/>
    <col min="7" max="9" width="0" style="10" hidden="1" customWidth="1"/>
    <col min="10" max="10" width="12.625" style="10" hidden="1" customWidth="1"/>
    <col min="11" max="16" width="0" style="10" hidden="1" customWidth="1"/>
    <col min="17" max="16384" width="9" style="10" hidden="1"/>
  </cols>
  <sheetData>
    <row r="2" spans="2:5">
      <c r="B2" s="55" t="s">
        <v>11</v>
      </c>
      <c r="C2" s="55"/>
      <c r="D2" s="55"/>
      <c r="E2" s="55"/>
    </row>
    <row r="4" spans="2:5" s="8" customFormat="1" ht="26">
      <c r="B4" s="45" t="s">
        <v>0</v>
      </c>
      <c r="C4" s="45"/>
      <c r="D4" s="17" t="s">
        <v>26</v>
      </c>
      <c r="E4" s="17" t="s">
        <v>10</v>
      </c>
    </row>
    <row r="5" spans="2:5" s="9" customFormat="1">
      <c r="B5" s="6">
        <v>1</v>
      </c>
      <c r="C5" s="24" t="str">
        <f>IF('Apoio CLV'!C12="","",'Apoio CLV'!C12)</f>
        <v>Extraordinário</v>
      </c>
      <c r="D5" s="25">
        <f>'Eixo Y - Valor para a Empresa'!I12</f>
        <v>8.15</v>
      </c>
      <c r="E5" s="25">
        <f>'Eixo X - Valor para o Cliente'!K15</f>
        <v>6.45</v>
      </c>
    </row>
    <row r="6" spans="2:5" s="9" customFormat="1">
      <c r="B6" s="6">
        <v>2</v>
      </c>
      <c r="C6" s="24" t="str">
        <f>IF('Apoio CLV'!C13="","",'Apoio CLV'!C13)</f>
        <v>Pão de Sal</v>
      </c>
      <c r="D6" s="25">
        <f>'Eixo Y - Valor para a Empresa'!I13</f>
        <v>4.1000000000000005</v>
      </c>
      <c r="E6" s="25">
        <f>'Eixo X - Valor para o Cliente'!K16</f>
        <v>4.8000000000000007</v>
      </c>
    </row>
    <row r="7" spans="2:5" s="9" customFormat="1">
      <c r="B7" s="6">
        <v>3</v>
      </c>
      <c r="C7" s="24" t="str">
        <f>IF('Apoio CLV'!C14="","",'Apoio CLV'!C14)</f>
        <v>Carresix</v>
      </c>
      <c r="D7" s="25">
        <f>'Eixo Y - Valor para a Empresa'!I14</f>
        <v>6.65</v>
      </c>
      <c r="E7" s="25">
        <f>'Eixo X - Valor para o Cliente'!K17</f>
        <v>6.9499999999999993</v>
      </c>
    </row>
    <row r="8" spans="2:5" s="9" customFormat="1">
      <c r="B8" s="6">
        <v>4</v>
      </c>
      <c r="C8" s="24" t="str">
        <f>IF('Apoio CLV'!C15="","",'Apoio CLV'!C15)</f>
        <v>Bom e Barato</v>
      </c>
      <c r="D8" s="25">
        <f>'Eixo Y - Valor para a Empresa'!I15</f>
        <v>3</v>
      </c>
      <c r="E8" s="25">
        <f>'Eixo X - Valor para o Cliente'!K18</f>
        <v>4.6999999999999993</v>
      </c>
    </row>
    <row r="9" spans="2:5" s="9" customFormat="1">
      <c r="B9" s="6">
        <v>5</v>
      </c>
      <c r="C9" s="24">
        <f>IF('Apoio CLV'!C16="","",'Apoio CLV'!C16)</f>
        <v>0</v>
      </c>
      <c r="D9" s="25">
        <f>'Eixo Y - Valor para a Empresa'!I16</f>
        <v>0</v>
      </c>
      <c r="E9" s="25">
        <f>'Eixo X - Valor para o Cliente'!K19</f>
        <v>0</v>
      </c>
    </row>
    <row r="10" spans="2:5" s="9" customFormat="1">
      <c r="B10" s="6">
        <v>6</v>
      </c>
      <c r="C10" s="24">
        <f>IF('Apoio CLV'!C17="","",'Apoio CLV'!C17)</f>
        <v>0</v>
      </c>
      <c r="D10" s="25">
        <f>'Eixo Y - Valor para a Empresa'!I17</f>
        <v>0</v>
      </c>
      <c r="E10" s="25">
        <f>'Eixo X - Valor para o Cliente'!K20</f>
        <v>0</v>
      </c>
    </row>
    <row r="11" spans="2:5" s="9" customFormat="1">
      <c r="B11" s="6">
        <v>7</v>
      </c>
      <c r="C11" s="24">
        <f>IF('Apoio CLV'!C18="","",'Apoio CLV'!C18)</f>
        <v>0</v>
      </c>
      <c r="D11" s="25">
        <f>'Eixo Y - Valor para a Empresa'!I18</f>
        <v>0</v>
      </c>
      <c r="E11" s="25">
        <f>'Eixo X - Valor para o Cliente'!K21</f>
        <v>0</v>
      </c>
    </row>
    <row r="12" spans="2:5" s="9" customFormat="1">
      <c r="B12" s="6">
        <v>8</v>
      </c>
      <c r="C12" s="24">
        <f>IF('Apoio CLV'!C19="","",'Apoio CLV'!C19)</f>
        <v>0</v>
      </c>
      <c r="D12" s="25">
        <f>'Eixo Y - Valor para a Empresa'!I19</f>
        <v>0</v>
      </c>
      <c r="E12" s="25">
        <f>'Eixo X - Valor para o Cliente'!K22</f>
        <v>0</v>
      </c>
    </row>
    <row r="13" spans="2:5" s="9" customFormat="1">
      <c r="B13" s="6">
        <v>9</v>
      </c>
      <c r="C13" s="24">
        <f>IF('Apoio CLV'!C20="","",'Apoio CLV'!C20)</f>
        <v>0</v>
      </c>
      <c r="D13" s="25">
        <f>'Eixo Y - Valor para a Empresa'!I20</f>
        <v>0</v>
      </c>
      <c r="E13" s="25">
        <f>'Eixo X - Valor para o Cliente'!K23</f>
        <v>0</v>
      </c>
    </row>
    <row r="14" spans="2:5" s="9" customFormat="1">
      <c r="B14" s="6">
        <v>10</v>
      </c>
      <c r="C14" s="24">
        <f>IF('Apoio CLV'!C21="","",'Apoio CLV'!C21)</f>
        <v>0</v>
      </c>
      <c r="D14" s="25">
        <f>'Eixo Y - Valor para a Empresa'!I21</f>
        <v>0</v>
      </c>
      <c r="E14" s="25">
        <f>'Eixo X - Valor para o Cliente'!K24</f>
        <v>0</v>
      </c>
    </row>
    <row r="15" spans="2:5" s="9" customFormat="1">
      <c r="B15" s="6">
        <v>11</v>
      </c>
      <c r="C15" s="24">
        <f>IF('Apoio CLV'!C22="","",'Apoio CLV'!C22)</f>
        <v>0</v>
      </c>
      <c r="D15" s="25">
        <f>'Eixo Y - Valor para a Empresa'!I22</f>
        <v>0</v>
      </c>
      <c r="E15" s="25">
        <f>'Eixo X - Valor para o Cliente'!K25</f>
        <v>0</v>
      </c>
    </row>
    <row r="16" spans="2:5" s="9" customFormat="1">
      <c r="B16" s="6">
        <v>12</v>
      </c>
      <c r="C16" s="24">
        <f>IF('Apoio CLV'!C23="","",'Apoio CLV'!C23)</f>
        <v>0</v>
      </c>
      <c r="D16" s="25">
        <f>'Eixo Y - Valor para a Empresa'!I23</f>
        <v>0</v>
      </c>
      <c r="E16" s="25">
        <f>'Eixo X - Valor para o Cliente'!K26</f>
        <v>0</v>
      </c>
    </row>
    <row r="17" spans="2:5" s="9" customFormat="1">
      <c r="B17" s="6">
        <v>13</v>
      </c>
      <c r="C17" s="24">
        <f>IF('Apoio CLV'!C24="","",'Apoio CLV'!C24)</f>
        <v>0</v>
      </c>
      <c r="D17" s="25">
        <f>'Eixo Y - Valor para a Empresa'!I24</f>
        <v>0</v>
      </c>
      <c r="E17" s="25">
        <f>'Eixo X - Valor para o Cliente'!K27</f>
        <v>0</v>
      </c>
    </row>
    <row r="18" spans="2:5" s="9" customFormat="1">
      <c r="B18" s="6">
        <v>14</v>
      </c>
      <c r="C18" s="24">
        <f>IF('Apoio CLV'!C25="","",'Apoio CLV'!C25)</f>
        <v>0</v>
      </c>
      <c r="D18" s="25">
        <f>'Eixo Y - Valor para a Empresa'!I25</f>
        <v>0</v>
      </c>
      <c r="E18" s="25">
        <f>'Eixo X - Valor para o Cliente'!K28</f>
        <v>0</v>
      </c>
    </row>
    <row r="19" spans="2:5" s="9" customFormat="1">
      <c r="B19" s="6">
        <v>15</v>
      </c>
      <c r="C19" s="24">
        <f>IF('Apoio CLV'!C26="","",'Apoio CLV'!C26)</f>
        <v>0</v>
      </c>
      <c r="D19" s="25">
        <f>'Eixo Y - Valor para a Empresa'!I26</f>
        <v>0</v>
      </c>
      <c r="E19" s="25">
        <f>'Eixo X - Valor para o Cliente'!K29</f>
        <v>0</v>
      </c>
    </row>
  </sheetData>
  <mergeCells count="2">
    <mergeCell ref="B2:E2"/>
    <mergeCell ref="B4:C4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E2" sqref="E2"/>
    </sheetView>
  </sheetViews>
  <sheetFormatPr baseColWidth="10" defaultColWidth="0" defaultRowHeight="13" x14ac:dyDescent="0"/>
  <cols>
    <col min="1" max="1" width="2.75" style="10" customWidth="1"/>
    <col min="2" max="2" width="9.125" style="10" customWidth="1"/>
    <col min="3" max="4" width="34.75" style="10" customWidth="1"/>
    <col min="5" max="6" width="9" style="10" customWidth="1"/>
    <col min="7" max="7" width="2.75" style="10" customWidth="1"/>
    <col min="8" max="16384" width="9" style="10" hidden="1"/>
  </cols>
  <sheetData>
    <row r="1" spans="2:6">
      <c r="D1" s="57" t="s">
        <v>64</v>
      </c>
    </row>
    <row r="2" spans="2:6" ht="15">
      <c r="D2" s="56" t="s">
        <v>62</v>
      </c>
    </row>
    <row r="3" spans="2:6" ht="15">
      <c r="D3" s="56" t="s">
        <v>63</v>
      </c>
    </row>
    <row r="6" spans="2:6">
      <c r="B6" s="46" t="s">
        <v>44</v>
      </c>
      <c r="C6" s="46"/>
      <c r="D6" s="46"/>
      <c r="E6" s="46"/>
      <c r="F6" s="46"/>
    </row>
    <row r="7" spans="2:6">
      <c r="B7" s="46"/>
      <c r="C7" s="46"/>
      <c r="D7" s="46"/>
      <c r="E7" s="46"/>
      <c r="F7" s="46"/>
    </row>
    <row r="9" spans="2:6" ht="140.5" customHeight="1">
      <c r="C9" s="34" t="s">
        <v>40</v>
      </c>
      <c r="D9" s="35" t="s">
        <v>41</v>
      </c>
    </row>
    <row r="10" spans="2:6" ht="140.5" customHeight="1">
      <c r="C10" s="36" t="s">
        <v>42</v>
      </c>
      <c r="D10" s="37" t="s">
        <v>43</v>
      </c>
    </row>
  </sheetData>
  <mergeCells count="1">
    <mergeCell ref="B6:F7"/>
  </mergeCells>
  <hyperlinks>
    <hyperlink ref="D2" r:id="rId1"/>
    <hyperlink ref="D3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Apoio CA - CLV</vt:lpstr>
      <vt:lpstr>Apoio TR - CLV</vt:lpstr>
      <vt:lpstr>Apoio CLV</vt:lpstr>
      <vt:lpstr>Eixo Y - Valor para a Empresa</vt:lpstr>
      <vt:lpstr>Eixo X - Valor para o Cliente</vt:lpstr>
      <vt:lpstr>5- Valores</vt:lpstr>
      <vt:lpstr>Matriz de Segmentação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bruno.piovani</dc:creator>
  <cp:lastModifiedBy>Valêncio Garcia</cp:lastModifiedBy>
  <dcterms:created xsi:type="dcterms:W3CDTF">2015-01-08T19:41:50Z</dcterms:created>
  <dcterms:modified xsi:type="dcterms:W3CDTF">2019-10-22T14:27:55Z</dcterms:modified>
</cp:coreProperties>
</file>